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 26-9-2023\"/>
    </mc:Choice>
  </mc:AlternateContent>
  <bookViews>
    <workbookView xWindow="0" yWindow="0" windowWidth="19200" windowHeight="11475" firstSheet="4" activeTab="6"/>
  </bookViews>
  <sheets>
    <sheet name="Kangatang" sheetId="5" state="veryHidden" r:id="rId1"/>
    <sheet name="foxz" sheetId="6" state="hidden" r:id="rId2"/>
    <sheet name="foxz_2" sheetId="7" state="veryHidden" r:id="rId3"/>
    <sheet name="foxz_3" sheetId="9" state="veryHidden" r:id=""/>
    <sheet name="Phụ lục 3" sheetId="1" r:id="rId4"/>
    <sheet name="Biểu số 01" sheetId="2" r:id="rId5"/>
    <sheet name="Biểu số 02" sheetId="8" r:id="rId6"/>
  </sheets>
  <definedNames>
    <definedName name="_xlnm._FilterDatabase" localSheetId="5" hidden="1">'Biểu số 01'!$A$1:$H$52</definedName>
    <definedName name="_xlnm._FilterDatabase" localSheetId="6" hidden="1">'Biểu số 02'!$A$1:$H$22</definedName>
    <definedName name="_xlnm._FilterDatabase" localSheetId="4" hidden="1">'Phụ lục 3'!$A$1:$F$43</definedName>
    <definedName name="_xlnm.Print_Area" localSheetId="5">'Biểu số 01'!$A$2:$H$53</definedName>
    <definedName name="_xlnm.Print_Area" localSheetId="6">'Biểu số 02'!$A$2:$H$23</definedName>
    <definedName name="_xlnm.Print_Area" localSheetId="4">'Phụ lục 3'!$A$2:$F$44</definedName>
    <definedName name="_xlnm.Print_Titles" localSheetId="5">'Biểu số 01'!$7:$9</definedName>
    <definedName name="_xlnm.Print_Titles" localSheetId="6">'Biểu số 02'!$6:$8</definedName>
    <definedName name="_xlnm.Print_Titles" localSheetId="4">'Phụ lục 3'!$8:$10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2" i="8" l="1"/>
  <c r="C21" i="8" s="1"/>
  <c r="G21" i="8"/>
  <c r="F21" i="8"/>
  <c r="E21" i="8"/>
  <c r="D21" i="8"/>
  <c r="C20" i="8"/>
  <c r="C19" i="8"/>
  <c r="G19" i="8" s="1"/>
  <c r="F18" i="8"/>
  <c r="E18" i="8"/>
  <c r="D18" i="8"/>
  <c r="C17" i="8"/>
  <c r="G17" i="8" s="1"/>
  <c r="C16" i="8"/>
  <c r="G16" i="8" s="1"/>
  <c r="C15" i="8"/>
  <c r="G15" i="8" s="1"/>
  <c r="C14" i="8"/>
  <c r="G14" i="8" s="1"/>
  <c r="C13" i="8"/>
  <c r="G13" i="8" s="1"/>
  <c r="F12" i="8"/>
  <c r="E12" i="8"/>
  <c r="D12" i="8"/>
  <c r="C11" i="8"/>
  <c r="G11" i="8" s="1"/>
  <c r="G10" i="8" s="1"/>
  <c r="F10" i="8"/>
  <c r="E10" i="8"/>
  <c r="D10" i="8"/>
  <c r="E9" i="8"/>
  <c r="D9" i="8" l="1"/>
  <c r="G12" i="8"/>
  <c r="C12" i="8"/>
  <c r="F9" i="8"/>
  <c r="I19" i="8"/>
  <c r="G18" i="8"/>
  <c r="L9" i="8" s="1"/>
  <c r="C18" i="8"/>
  <c r="C10" i="8"/>
  <c r="C9" i="8" l="1"/>
  <c r="G9" i="8"/>
  <c r="J19" i="2"/>
  <c r="I17" i="2"/>
  <c r="J17" i="2" s="1"/>
  <c r="C19" i="2"/>
  <c r="G19" i="2" s="1"/>
  <c r="F16" i="2"/>
  <c r="F18" i="2" s="1"/>
  <c r="D11" i="2" l="1"/>
  <c r="F43" i="2"/>
  <c r="E43" i="2"/>
  <c r="D43" i="2"/>
  <c r="F35" i="2"/>
  <c r="E35" i="2"/>
  <c r="D35" i="2"/>
  <c r="F30" i="2"/>
  <c r="E30" i="2"/>
  <c r="D30" i="2"/>
  <c r="F24" i="2"/>
  <c r="E24" i="2"/>
  <c r="D24" i="2"/>
  <c r="F21" i="2"/>
  <c r="E21" i="2"/>
  <c r="D21" i="2"/>
  <c r="E11" i="2"/>
  <c r="E10" i="2" l="1"/>
  <c r="F11" i="2"/>
  <c r="F10" i="2" s="1"/>
  <c r="D10" i="2"/>
  <c r="C52" i="2"/>
  <c r="G52" i="2" s="1"/>
  <c r="C51" i="2"/>
  <c r="G51" i="2" s="1"/>
  <c r="C50" i="2"/>
  <c r="G50" i="2" s="1"/>
  <c r="C49" i="2"/>
  <c r="G49" i="2" s="1"/>
  <c r="C48" i="2"/>
  <c r="G48" i="2" s="1"/>
  <c r="C47" i="2"/>
  <c r="C46" i="2"/>
  <c r="G46" i="2" s="1"/>
  <c r="C45" i="2"/>
  <c r="G45" i="2" s="1"/>
  <c r="C44" i="2"/>
  <c r="C42" i="2"/>
  <c r="G42" i="2" s="1"/>
  <c r="C41" i="2"/>
  <c r="G41" i="2" s="1"/>
  <c r="C40" i="2"/>
  <c r="G40" i="2" s="1"/>
  <c r="C39" i="2"/>
  <c r="G39" i="2" s="1"/>
  <c r="C38" i="2"/>
  <c r="G38" i="2" s="1"/>
  <c r="C37" i="2"/>
  <c r="G37" i="2" s="1"/>
  <c r="C36" i="2"/>
  <c r="C34" i="2"/>
  <c r="G34" i="2" s="1"/>
  <c r="C33" i="2"/>
  <c r="G33" i="2" s="1"/>
  <c r="C32" i="2"/>
  <c r="G32" i="2" s="1"/>
  <c r="C31" i="2"/>
  <c r="C29" i="2"/>
  <c r="G29" i="2" s="1"/>
  <c r="C28" i="2"/>
  <c r="G28" i="2" s="1"/>
  <c r="C27" i="2"/>
  <c r="G27" i="2" s="1"/>
  <c r="C26" i="2"/>
  <c r="G26" i="2" s="1"/>
  <c r="C25" i="2"/>
  <c r="C23" i="2"/>
  <c r="G23" i="2" s="1"/>
  <c r="C22" i="2"/>
  <c r="C20" i="2"/>
  <c r="G20" i="2" s="1"/>
  <c r="C18" i="2"/>
  <c r="G18" i="2" s="1"/>
  <c r="C17" i="2"/>
  <c r="G17" i="2" s="1"/>
  <c r="C16" i="2"/>
  <c r="G16" i="2" s="1"/>
  <c r="C15" i="2"/>
  <c r="G15" i="2" s="1"/>
  <c r="C14" i="2"/>
  <c r="G14" i="2" s="1"/>
  <c r="C13" i="2"/>
  <c r="G13" i="2" s="1"/>
  <c r="C12" i="2"/>
  <c r="G12" i="2" s="1"/>
  <c r="G47" i="2"/>
  <c r="C24" i="2" l="1"/>
  <c r="G25" i="2"/>
  <c r="G24" i="2" s="1"/>
  <c r="G36" i="2"/>
  <c r="G35" i="2" s="1"/>
  <c r="C35" i="2"/>
  <c r="G22" i="2"/>
  <c r="G21" i="2" s="1"/>
  <c r="C21" i="2"/>
  <c r="G44" i="2"/>
  <c r="G43" i="2" s="1"/>
  <c r="C43" i="2"/>
  <c r="G31" i="2"/>
  <c r="G30" i="2" s="1"/>
  <c r="C30" i="2"/>
  <c r="G11" i="2"/>
  <c r="C11" i="2"/>
  <c r="G10" i="2" l="1"/>
  <c r="C10" i="2"/>
  <c r="A4" i="2" l="1"/>
  <c r="A4" i="8" s="1"/>
  <c r="E17" i="1"/>
  <c r="E14" i="1"/>
  <c r="D20" i="1"/>
  <c r="D19" i="1"/>
  <c r="D18" i="1"/>
  <c r="D16" i="1"/>
  <c r="D15" i="1"/>
  <c r="E23" i="1"/>
  <c r="E22" i="1" s="1"/>
  <c r="E21" i="1" s="1"/>
  <c r="D39" i="1"/>
  <c r="D38" i="1"/>
  <c r="D36" i="1"/>
  <c r="D35" i="1"/>
  <c r="D34" i="1"/>
  <c r="D33" i="1"/>
  <c r="D32" i="1"/>
  <c r="D31" i="1"/>
  <c r="D30" i="1"/>
  <c r="D28" i="1"/>
  <c r="D27" i="1"/>
  <c r="D26" i="1"/>
  <c r="D25" i="1"/>
  <c r="D24" i="1"/>
  <c r="C37" i="1"/>
  <c r="D37" i="1" s="1"/>
  <c r="C29" i="1"/>
  <c r="C23" i="1" s="1"/>
  <c r="C17" i="1"/>
  <c r="C14" i="1"/>
  <c r="E13" i="1" l="1"/>
  <c r="D14" i="1"/>
  <c r="D17" i="1"/>
  <c r="C22" i="1"/>
  <c r="C21" i="1" s="1"/>
  <c r="C13" i="1"/>
  <c r="D29" i="1"/>
  <c r="D23" i="1" s="1"/>
  <c r="D22" i="1" s="1"/>
  <c r="D21" i="1" s="1"/>
  <c r="F12" i="1"/>
  <c r="D41" i="1"/>
  <c r="D40" i="1"/>
  <c r="E40" i="1" s="1"/>
  <c r="D43" i="1"/>
  <c r="D42" i="1" s="1"/>
  <c r="E42" i="1"/>
  <c r="C42" i="1"/>
  <c r="C12" i="1" l="1"/>
  <c r="D13" i="1"/>
  <c r="D12" i="1" s="1"/>
  <c r="D11" i="1" s="1"/>
  <c r="E41" i="1"/>
  <c r="E12" i="1" s="1"/>
  <c r="C11" i="1"/>
  <c r="E11" i="1" l="1"/>
</calcChain>
</file>

<file path=xl/sharedStrings.xml><?xml version="1.0" encoding="utf-8"?>
<sst xmlns="http://schemas.openxmlformats.org/spreadsheetml/2006/main" count="216" uniqueCount="162">
  <si>
    <t>STT</t>
  </si>
  <si>
    <t>Số kiến nghị của KTNN</t>
  </si>
  <si>
    <t>Số đã thực hiện</t>
  </si>
  <si>
    <t>Ghi chú</t>
  </si>
  <si>
    <t>a</t>
  </si>
  <si>
    <t>b</t>
  </si>
  <si>
    <t>2</t>
  </si>
  <si>
    <t>TỔNG CỘNG (A+B)</t>
  </si>
  <si>
    <t>A</t>
  </si>
  <si>
    <t>KIẾN NGHỊ VỀ XỬ LÝ TÀI CHÍNH</t>
  </si>
  <si>
    <t>I</t>
  </si>
  <si>
    <t>1.1</t>
  </si>
  <si>
    <t>1.2</t>
  </si>
  <si>
    <t>1.3</t>
  </si>
  <si>
    <t>1.4</t>
  </si>
  <si>
    <t>2.1</t>
  </si>
  <si>
    <t>2.2</t>
  </si>
  <si>
    <t>3.1</t>
  </si>
  <si>
    <t>3.2</t>
  </si>
  <si>
    <t>4.1</t>
  </si>
  <si>
    <t>4.2</t>
  </si>
  <si>
    <t>5.1</t>
  </si>
  <si>
    <t>5.2</t>
  </si>
  <si>
    <t>6.1</t>
  </si>
  <si>
    <t>6.2</t>
  </si>
  <si>
    <t>II</t>
  </si>
  <si>
    <t>Thu hồi kinh phí thừa</t>
  </si>
  <si>
    <t>III</t>
  </si>
  <si>
    <t>Thu hồi, nộp NS các khoản chi sai quy định</t>
  </si>
  <si>
    <t>IV</t>
  </si>
  <si>
    <t>3.3</t>
  </si>
  <si>
    <t>B</t>
  </si>
  <si>
    <t>KIẾN NGHỊ KHÁC</t>
  </si>
  <si>
    <t>BÁO CÁO KẾT QUẢ THỰC HIỆN KIẾN NGHỊ CỦA CƠ QUAN KIỂM TOÁN VỀ XỬ LÝ TÀI CHÍNH</t>
  </si>
  <si>
    <t>ĐỐI VỚI NGÂN SÁCH ĐỊA PHƯƠNG VÀ CHUYÊN ĐỀ TẠI TỈNH HẬU GIANG</t>
  </si>
  <si>
    <t>Nội dung</t>
  </si>
  <si>
    <t>Số còn lại tiếp tục thực hiện</t>
  </si>
  <si>
    <t>3=1-2</t>
  </si>
  <si>
    <t>Do đơn vị chưa trích đầy đủ nguồn CCTL từ các nguồn 70% nguồn tăng thu ngân sách địa phương năm 2019 thực hiện do với dự toán năm 2019 là 2.439.500.000 đồng; 40% số thu từ căn tin, nhà xe là 439.482.000 đồng từ năm 2018-2020. Chưa tổng hợp nguồn tiết kiệm 10% chi thường xuyên năm trước chuyển sang hiện tồn tại tài khoản tiền gửi các đơn vị 2.101.494.173 đồng; 70% nguồn tăng thu ngân sách địa phương năm 2019 thực hiện so với dự toán 2019 là 5.877.500.000 đồng theo quy định tại Điều 4 Thông tư số 88/2019/TT-BTC ngày 24/12/2019 của Bộ Tài chính</t>
  </si>
  <si>
    <t>4</t>
  </si>
  <si>
    <t>Duy tu sữa chữa các tuyến lộ giao thông trên xã NTM nâng cao Đại Thành và Tân Thành</t>
  </si>
  <si>
    <t>Công trinh sữa chữa đê bao Kênh Năm Ngày</t>
  </si>
  <si>
    <t>Công trinh sữa chữa đê bao Kênh Quế Thụ</t>
  </si>
  <si>
    <t>Công trinh sữa chữa gia cố đê bao Kênh Mang Cá bờ phải</t>
  </si>
  <si>
    <t>Duy tu sửa chữa đường Kênh 500 phường Ngã Bảy</t>
  </si>
  <si>
    <t>-</t>
  </si>
  <si>
    <r>
      <t>Phòng Kinh Tế</t>
    </r>
    <r>
      <rPr>
        <i/>
        <sz val="11"/>
        <color rgb="FF0000CC"/>
        <rFont val="Times New Roman"/>
        <family val="1"/>
      </rPr>
      <t xml:space="preserve">  </t>
    </r>
    <r>
      <rPr>
        <i/>
        <sz val="11"/>
        <color rgb="FFFF0000"/>
        <rFont val="Times New Roman"/>
        <family val="1"/>
      </rPr>
      <t>(Do đơn vị áp dụng sai định mức nhân công và máy thi công theo quy định tại Thông tưu số 10/2019/TT-BXD ngày 26/12/2019 của Bộ Xây dựng; Sai đơn giá nhân công và giá ca máy xây dựng theo Quyết định số 86/QĐ-SXD ngày 18/8/2020 của Sở Xây dựng tỉnh Hậu Giang)</t>
    </r>
  </si>
  <si>
    <t>Phòng Tài chính - Kế hoạch</t>
  </si>
  <si>
    <t>Năm 2020</t>
  </si>
  <si>
    <t>Kinh phí thực hiện chính sách đối với đối tượng BTXH. (Quyết định 2114/QĐ-UBND Về việc giao dự toán thu, chi NSNN tỉnh Hậu giang năm 2020 cho các huyện, thị xã, thành phố)</t>
  </si>
  <si>
    <t>Kinh phí thực hiện chính sách hỗ trợ tiền điện hộ nghèo và hộ chính sách,(Quyết định 2114/QĐ-UBND Về việc giao dự toán thu, chi NSNN tỉnh Hậu giang năm 2020 cho các huyện, thị xã, thành phố)</t>
  </si>
  <si>
    <t>Kinh phí phòng, chống và hỗ trợ cho các đối tượng gặp khó khăn do dịch Covid-19</t>
  </si>
  <si>
    <t>Hỗ trợ hộ nghèo, hộ cận nghèo gặp khó khăn do đại dịch Covid-19 (Quyết định 211/QĐ-STC ngày 15/5/2020  của Sở tài chính tỉnh Hậu Giang)</t>
  </si>
  <si>
    <t>Hỗ trợ người có công với cách mạng gặp khó khăn do ảnh hưởng Covid-19  (Quyết định 281/QĐ-STC ngày 26/6/2020  của Sở tài chính tỉnh Hậu Giang)</t>
  </si>
  <si>
    <t>6.3</t>
  </si>
  <si>
    <t>6.4</t>
  </si>
  <si>
    <t>Hỗ trợ Người có công và đối tượng BTXH gặp khó khăn do ảnh hưởng dịch Covid - 19  (Công văn 2263/STC-QLNS ngày 08/5/2020  của Sở tài chính tỉnh Hậu Giang)</t>
  </si>
  <si>
    <t>6.5</t>
  </si>
  <si>
    <t>Hỗ trợ thân nhân người có công  gặp khó khăn do ảnh hưởng dịch Covid - 19  (Quyết định 440/QĐ-STC ngày 09/3/2020  của Sở tài chính tỉnh Hậu Giang)</t>
  </si>
  <si>
    <t>Kinh phí mua sắm tài sản (Quyết định 2114/QĐ-UBND Về việc giao dự toán thu, chi NSNN tỉnh Hậu giang năm 2020 cho các huyện, thị xã, thành phố)</t>
  </si>
  <si>
    <t>Năm 2019 về trước</t>
  </si>
  <si>
    <t>Kinh phí thực hiện chính sách theo NĐ 86/2015/NĐ-CP</t>
  </si>
  <si>
    <t>Kinh phí thực hiện chính sách hỗ trợ tiền điện hộ nghèo và hộ chính sách</t>
  </si>
  <si>
    <t>Kinh phí đào tạo nghề cho lao động nông thôn (Quyết định 128/QĐ-STC 27/3/2020 của Sở Tài chính tỉnh Hậu Giang)</t>
  </si>
  <si>
    <t>Kinh phí trợ cấp xã hội hàng tháng cho các đối tượng bảo trợ xã hội theo quy định tại Nghị định 136/2013/NĐ-CP, (Quyết định 155/QĐ-STC ngày 13/4/2020 của Sở Tài chính tỉnh Hậu Giang)</t>
  </si>
  <si>
    <t>Số tạm ứng</t>
  </si>
  <si>
    <t>BÁO CÁO TÌNH HÌNH THỰC HIỆN TẠM ỨNG TỪ NGÂN SÁCH</t>
  </si>
  <si>
    <t>Ghi chú: Công văn 1803/UBND-NCTH ngày 24/9/2021 của UBND tỉnh Hậu Giang về việc thực hiện kiến nghị của Kiểm toán Nhà nước về việc tạm ứng từ ngân sách</t>
  </si>
  <si>
    <t>Phòng Tài chính-Kế hoạch</t>
  </si>
  <si>
    <t>Kp thực hiện chi trả bồi hoàn cho cty CP TMDV PH (mở rộng QL1)</t>
  </si>
  <si>
    <t>KP hoạt động (TTPTQĐ)</t>
  </si>
  <si>
    <t>Văn phòng HĐND-UBND</t>
  </si>
  <si>
    <t>Tạm ứng kinh phí kinh phí tổ chức các hoạt động Tết 2019 CV 96/UBND-NCTH ngày 23/01/2019</t>
  </si>
  <si>
    <t>Tạm ứng kinh phí phục vụ tổ chức họp mặt kỷ niệm 44 năm Ngày Giải phóng miền Nam, thống nhất đất nước (30/4/1975-30/4/2019) CV 483/UBND-NCTH 23/04/2019</t>
  </si>
  <si>
    <t>Tạm ứng kinh phí phục vụ tổ chức Hội nghị đại biểu các dân tốc thiểu sô TXNB lần thứ II 2019 và các nhiệm vụ chi đột xuất khác, CV 825/UBND 25/06/2019</t>
  </si>
  <si>
    <t>Tạm ứng kinh phí chi trả các nhiệm vụ chi đột xuất khác, CV 1046/UBND 13/08/2019</t>
  </si>
  <si>
    <t>Phòng Văn hóa thông tin</t>
  </si>
  <si>
    <t>Phòng Quản lý đô thị</t>
  </si>
  <si>
    <r>
      <t xml:space="preserve">Thu hồi, nộp khác </t>
    </r>
    <r>
      <rPr>
        <i/>
        <sz val="11"/>
        <color rgb="FFFF0000"/>
        <rFont val="Times New Roman"/>
        <family val="1"/>
      </rPr>
      <t>(Tài khoản tiền gửi (Hỗ trợ tái định cư công trình siêu thị Ngã Bảy) đã chuyển số dư từ năm 2018 đến năm 2021 nhưng không còn nội dung chi)</t>
    </r>
  </si>
  <si>
    <r>
      <t>Bố trí nguồn hoàn trả</t>
    </r>
    <r>
      <rPr>
        <i/>
        <sz val="11"/>
        <color rgb="FFFF0000"/>
        <rFont val="Times New Roman"/>
        <family val="1"/>
      </rPr>
      <t xml:space="preserve"> (70% tăng thu năm 2019 để thực hiện CCTL)</t>
    </r>
  </si>
  <si>
    <t>1.5</t>
  </si>
  <si>
    <t>Kinh phí thực hiện bồi thường hỗ trợ và tái định cư công trình khu đô thị trung tâm TXNB quy hoạch chi tiết A1,A1</t>
  </si>
  <si>
    <t>1.6</t>
  </si>
  <si>
    <r>
      <t xml:space="preserve">Tạm ứng kinh phí chi bồi thường, hỗ trợ cho các hỗ dân còn lại bị ảnh hưởng dự án Khu đô thị trung tâm thị xã Ngã Bảy </t>
    </r>
    <r>
      <rPr>
        <sz val="12"/>
        <color rgb="FFFF0000"/>
        <rFont val="Times New Roman"/>
        <family val="1"/>
      </rPr>
      <t>(khu A1, A2)</t>
    </r>
    <r>
      <rPr>
        <sz val="12"/>
        <rFont val="Times New Roman"/>
        <family val="1"/>
      </rPr>
      <t>, CV 246/UBND-NCTH 11/3/2020</t>
    </r>
  </si>
  <si>
    <t>1.7</t>
  </si>
  <si>
    <t>Tạm ứng kinh phí chi bồi thường, hỗ trợ cho các hỗ dân còn lại bị ảnh hưởng dự án Khu đô thị trung tâm thị xã Ngã Bảy (khu A1, A2), CV 1368/UBND-NCTH 19/10/2020</t>
  </si>
  <si>
    <t>1.8</t>
  </si>
  <si>
    <t>CV 1503/UBND-NCTH 22/12/2020 bổ sung kinh phí và thu hồi hoàn ứng NS (KP chi trả bồi hoàn khu A1, A2)</t>
  </si>
  <si>
    <r>
      <t>Tạm ứng</t>
    </r>
    <r>
      <rPr>
        <sz val="11"/>
        <color indexed="10"/>
        <rFont val="Times New Roman"/>
        <family val="1"/>
      </rPr>
      <t xml:space="preserve"> </t>
    </r>
    <r>
      <rPr>
        <sz val="11"/>
        <color rgb="FFFF0000"/>
        <rFont val="Times New Roman"/>
        <family val="1"/>
      </rPr>
      <t>để hoàn trả tiền thế chân cho các hộ tiểu thương</t>
    </r>
    <r>
      <rPr>
        <sz val="11"/>
        <rFont val="Times New Roman"/>
        <family val="1"/>
      </rPr>
      <t xml:space="preserve"> tại Trung tâm Thương mại Ngã Bảy (cũ) CV 209/UBND-NCTH 10/4/2018</t>
    </r>
  </si>
  <si>
    <t>BCH Quân sự</t>
  </si>
  <si>
    <t>KP tổ chức huấn luyện</t>
  </si>
  <si>
    <t xml:space="preserve">Hoàn ứng ngày 10/11/2020 </t>
  </si>
  <si>
    <t>3.4</t>
  </si>
  <si>
    <t>3.5</t>
  </si>
  <si>
    <t>Trung tâm VHTT-TT</t>
  </si>
  <si>
    <t>Kp đội bóng rổ dự giải toàn quốc, kp thay vỏ xe 50,000,000</t>
  </si>
  <si>
    <t xml:space="preserve">Hoàn ứng ngày    /11/2020 </t>
  </si>
  <si>
    <t xml:space="preserve">Hoàn ứng ngày 21/12/2020 </t>
  </si>
  <si>
    <t>Hoàn ứng ngày 21/01/2021</t>
  </si>
  <si>
    <t>4.3</t>
  </si>
  <si>
    <t>4.4</t>
  </si>
  <si>
    <t>KP trang trí đèn hoa phục vụ Lễ, Tết 2015</t>
  </si>
  <si>
    <t>KP phục vụ Lễ NTM</t>
  </si>
  <si>
    <t>5.3</t>
  </si>
  <si>
    <t>CV 79/UBND-NCTH 3/2/2016 KP trang trí đèn hoa ĐT loại 3</t>
  </si>
  <si>
    <t>5.4</t>
  </si>
  <si>
    <t>CV 79/UBND-NCTH 3/2/2016 kp chi trả đơn vị tổ chức sự kiện NTM</t>
  </si>
  <si>
    <t>5.5</t>
  </si>
  <si>
    <t>KP tổ chức sự kiện phục vụ Lễ công nhận Đô thị loại 3</t>
  </si>
  <si>
    <t>5.6</t>
  </si>
  <si>
    <t>KP tổ chức sự kiện phục vụ Lễ hội giao thừa 2015</t>
  </si>
  <si>
    <t>5.7</t>
  </si>
  <si>
    <t>CV 625/UBND-NCTH 7/11/2016 KP chỉnh trang đô thị công trình Bảng điện tử đường Hùng Vương</t>
  </si>
  <si>
    <t>CV 24/UBND-NCTH 16/01/2017 KP chỉnh trang đô thị (KTTC)</t>
  </si>
  <si>
    <t>CV 104/UBND-NCTH 12/02/2018 KP chỉnh trang đô thị 2018</t>
  </si>
  <si>
    <t>6.6</t>
  </si>
  <si>
    <t>6.7</t>
  </si>
  <si>
    <t>Hoàn ứng ngày 29/7/2020 công trình Nâng cấp sửa chữa hệ thống chiếu sáng đường Nguyễn Thị Định Phường Lái Hiếu</t>
  </si>
  <si>
    <t>6.8</t>
  </si>
  <si>
    <t>Hoàn ứng ngày 19/8/2020 công trình Nâng cấp Bến xe cũ đường Hùng Vương thành công viên Hùng Vương</t>
  </si>
  <si>
    <t>6.9</t>
  </si>
  <si>
    <r>
      <t xml:space="preserve">Tạm ứng kinh phí tổ chức các hoạt động Mừng Đảng quang vinh - Mừng Xuân Canh Tý 2020, </t>
    </r>
    <r>
      <rPr>
        <i/>
        <sz val="11"/>
        <color rgb="FFFF0000"/>
        <rFont val="Times New Roman"/>
        <family val="1"/>
      </rPr>
      <t>Công văn 18/UBND 13/01/2020</t>
    </r>
  </si>
  <si>
    <r>
      <t xml:space="preserve">CV 1282/UBND-NCTH 18/09/2019 KP chỉnh trang đô thị 2018, kinh phí phục vụ công tác đánh giá trình độ phát triển cơ sở hạ tầng đô thị thị xã Hiệp Lợi để thành lập Phường Hiệp Lợi và tiêu chí đô thị loại III TXNB để thành lập </t>
    </r>
    <r>
      <rPr>
        <b/>
        <i/>
        <sz val="12"/>
        <color rgb="FFFF0000"/>
        <rFont val="Times New Roman"/>
        <family val="1"/>
      </rPr>
      <t>Thành phố Ngã Bảy</t>
    </r>
  </si>
  <si>
    <r>
      <t xml:space="preserve">Tạm ứng kinh phí phục vụ công tác đánh giá trình độ phát triển cơ sở hạ tầng đô thị thị xã Hiệp Lợi để thành lập Phường Hiệp Lợi và tiêu chí đô thị loại III TXNB để thành lập Thành phố Ngã Bảy, HG CV 1388/UBND 03/10/2019 </t>
    </r>
    <r>
      <rPr>
        <b/>
        <i/>
        <sz val="12"/>
        <color rgb="FFFF0000"/>
        <rFont val="Times New Roman"/>
        <family val="1"/>
      </rPr>
      <t>Thành phố Ngã Bảy</t>
    </r>
  </si>
  <si>
    <t>các năm trước chuyển sang</t>
  </si>
  <si>
    <t>Cộng</t>
  </si>
  <si>
    <t>năm 2020</t>
  </si>
  <si>
    <t>3</t>
  </si>
  <si>
    <t>1=2+3</t>
  </si>
  <si>
    <t>6</t>
  </si>
  <si>
    <t>5=1-4</t>
  </si>
  <si>
    <t xml:space="preserve">Tổng cộng </t>
  </si>
  <si>
    <t>CV 241/UBND-NCTH 16/5/2016 Kinh phí chi bồi thường, hỗ trợ và tái định cư công trình: Khu đô thị trung tâm thị xã Ngã Bảy (Khu C5)</t>
  </si>
  <si>
    <t>CV 525/UBND-NCTH 19/9/2016 Vốn KTTC (Phòng QLĐT) Kinh phí chỉnh trang đô thị hệ thống chiếu sáng công cộng đường 3/2 thị xã</t>
  </si>
  <si>
    <t>828.320.346 đồng + 71.679.654 đồng = 900.000.000 đồng</t>
  </si>
  <si>
    <t>Giấy nộp trả  ngày 28/12/2020 (88.247.191 đồng - 4.329.554 đồng = 83.917.637 đồng)</t>
  </si>
  <si>
    <t>Giấy nộp trả  ngày 28/12/2020 (88.247.191 đồng - 83.917.637 đồng = 4.329.554 đồng)</t>
  </si>
  <si>
    <t>Phiếu điều chỉnh số 12/2020 ngày 28/12/2020; điều chỉnh giảm trong tạm ứng 900.000.000 triệu đồng</t>
  </si>
  <si>
    <t>Giấy nộp trả  ngày 28/12/2020 (131.162.017 đồng - 59.482.363 đồng = 71.679.654 đồng)</t>
  </si>
  <si>
    <t>Số đã thực hiện đến thời điểm báo cáo</t>
  </si>
  <si>
    <t>Biểu số 01</t>
  </si>
  <si>
    <t>Biểu số 02</t>
  </si>
  <si>
    <t xml:space="preserve">Hoàn ứng giấy nộp tiền ngày 31/12/2020 </t>
  </si>
  <si>
    <t>Hoàn ứng giấy nộp tiền 29/01/2021</t>
  </si>
  <si>
    <t>Ghi chú: Công văn số 749/STC-QLNS ngày 16/3/2023 của STC tỉnh Hậu Giang về việc đôn đốc, báo cáo kết quả thực hiện các kiến nghị của KTNN khu vực V đối với kiểm toán năm 2021 trở về trước.</t>
  </si>
  <si>
    <t>ĐVT: đồng</t>
  </si>
  <si>
    <t xml:space="preserve">450.000.000 đồng - 92.301.000 đồng = 357.669.000 đồng </t>
  </si>
  <si>
    <t>2.600.000.000 đồng - 100.000.000 đồng = 2.500.000.000 đồng</t>
  </si>
  <si>
    <t>Phụ lục 3</t>
  </si>
  <si>
    <t>Kèm theo Báo cáo số:           /BC-UBND ngày     tháng     năm 2023 của Ủy ban nhân dân thành phố Ngã Bảy)</t>
  </si>
  <si>
    <r>
      <rPr>
        <b/>
        <sz val="11"/>
        <rFont val="Times New Roman"/>
        <family val="1"/>
      </rPr>
      <t>Ghi chú:</t>
    </r>
    <r>
      <rPr>
        <sz val="11"/>
        <rFont val="Times New Roman"/>
        <family val="1"/>
      </rPr>
      <t xml:space="preserve"> Công văn 3319/UBND-NCTH ngày 11/8/2022 của UBND tỉnh Hậu Giang về việc rà soát tổng thể các cuộc thanh tra kinh tế - xã hội và thực hiện kiến nghị của Kiểm toán Nhà nước năm 2021</t>
    </r>
  </si>
  <si>
    <t>Ghi
chú</t>
  </si>
  <si>
    <r>
      <t>Ban quản lý Dự án ĐTXD</t>
    </r>
    <r>
      <rPr>
        <sz val="11"/>
        <color rgb="FFFF0000"/>
        <rFont val="Times New Roman"/>
        <family val="1"/>
      </rPr>
      <t xml:space="preserve"> </t>
    </r>
    <r>
      <rPr>
        <i/>
        <sz val="11"/>
        <color rgb="FFFF0000"/>
        <rFont val="Times New Roman"/>
        <family val="1"/>
      </rPr>
      <t>(Do đơn vị áp dụng sai định mức theo Thông tư số 10/2019/TT-BXD ngày 26/12/2019 của Bộ Xây dựng và Thông báo của Sở Xây dựng ban hành)</t>
    </r>
  </si>
  <si>
    <t>Kinh phí thực hiện chính sách theo Nghị định số 86/2015/NĐ-CP (Quyết định 2114/QĐ-UBND V/v giao dự toán thu, chi NSNN tỉnh Hậu giang năm 2020 cho các huyện, thị xã, thành phố)</t>
  </si>
  <si>
    <t>hỗ trợ phần chênh lệch đối với người có công với cách mạng gặp khó khăn do ảnh hưởng dịch Covid-19  (Quyết định 295/QĐ-STC ngày 01/7/2020 của Sở tài chính)</t>
  </si>
  <si>
    <t>Quỹ bảo trì đường bộ năm 2020 - Duy tu sữa chữa đường Kênh 500, phường Ngã bảy, thành phố Ngã Bảy (Quyết định 103/QĐ-STC ngày 13/3/2020 của Sở tài chính)</t>
  </si>
  <si>
    <t>ĐVT: Đồng</t>
  </si>
  <si>
    <t>Tạm ứng kinh phí phục vụ tổ chức họp mặt kỷ niệm 44 năm Ngày Giải phóng miền Nam, thống nhất đất nước (30/4/1975-30/4/2019) Công văn số 483/UBND-NCTH 23/04/2019</t>
  </si>
  <si>
    <t>Tạm ứng kinh phí kinh phí tổ chức các hoạt động Tết 2019 Công văn số 96/UBND-NCTH ngày 23/01/2019</t>
  </si>
  <si>
    <r>
      <t xml:space="preserve">Tạm ứng kinh phí tổ chức các hoạt động Mừng Đảng quang vinh - Mừng Xuân Canh Tý 2020, </t>
    </r>
    <r>
      <rPr>
        <i/>
        <sz val="11"/>
        <color rgb="FFFF0000"/>
        <rFont val="Times New Roman"/>
        <family val="1"/>
      </rPr>
      <t>Công văn số 18/UBND 13/01/2020</t>
    </r>
  </si>
  <si>
    <t>Công văn số 104/UBND-NCTH 12/02/2018 kinh phí chỉnh trang đô thị năm 2018</t>
  </si>
  <si>
    <t>Công văn số 79/UBND-NCTH 3/2/2016 kinh phí chi trả đơn vị tổ chức sự kiện NTM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</si>
</sst>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_-* #,##0.00\ _₫_-;\-* #,##0.00\ _₫_-;_-* &quot;-&quot;??\ _₫_-;_-@_-"/>
  </numFmts>
  <fonts count="30" x14ac:knownFonts="1">
    <font>
      <sz val="11"/>
      <color theme="1"/>
      <name val="Calibri"/>
      <family val="2"/>
      <scheme val="minor"/>
    </font>
    <font>
      <sz val="11"/>
      <color theme="1"/>
      <name val="Calibri"/>
      <family val="2"/>
      <scheme val="minor"/>
    </font>
    <font>
      <sz val="11"/>
      <name val="Times New Roman"/>
      <family val="1"/>
    </font>
    <font>
      <b/>
      <i/>
      <sz val="11"/>
      <name val="Times New Roman"/>
      <family val="1"/>
    </font>
    <font>
      <b/>
      <sz val="14"/>
      <name val="Times New Roman"/>
      <family val="1"/>
    </font>
    <font>
      <sz val="14"/>
      <name val="Times New Roman"/>
      <family val="1"/>
    </font>
    <font>
      <i/>
      <sz val="14"/>
      <name val="Times New Roman"/>
      <family val="1"/>
    </font>
    <font>
      <i/>
      <sz val="11"/>
      <name val="Times New Roman"/>
      <family val="1"/>
    </font>
    <font>
      <b/>
      <sz val="11"/>
      <name val="Times New Roman"/>
      <family val="1"/>
    </font>
    <font>
      <sz val="10"/>
      <name val="Arial"/>
      <family val="2"/>
    </font>
    <font>
      <sz val="12"/>
      <name val="Times New Roman"/>
      <family val="1"/>
    </font>
    <font>
      <sz val="11"/>
      <color theme="1"/>
      <name val="Calibri"/>
      <family val="2"/>
      <charset val="163"/>
      <scheme val="minor"/>
    </font>
    <font>
      <sz val="11"/>
      <color indexed="8"/>
      <name val="Calibri"/>
      <family val="2"/>
    </font>
    <font>
      <sz val="14"/>
      <name val=".VnTime"/>
      <family val="2"/>
    </font>
    <font>
      <b/>
      <sz val="12"/>
      <color rgb="FFFF0000"/>
      <name val="Times New Roman"/>
      <family val="1"/>
    </font>
    <font>
      <b/>
      <i/>
      <sz val="12"/>
      <color rgb="FFFF0000"/>
      <name val="Times New Roman"/>
      <family val="1"/>
    </font>
    <font>
      <sz val="11"/>
      <color rgb="FF0000CC"/>
      <name val="Times New Roman"/>
      <family val="1"/>
    </font>
    <font>
      <sz val="11"/>
      <color rgb="FFFF0000"/>
      <name val="Times New Roman"/>
      <family val="1"/>
    </font>
    <font>
      <i/>
      <sz val="11"/>
      <color rgb="FFFF0000"/>
      <name val="Times New Roman"/>
      <family val="1"/>
    </font>
    <font>
      <i/>
      <sz val="11"/>
      <color rgb="FF0000CC"/>
      <name val="Times New Roman"/>
      <family val="1"/>
    </font>
    <font>
      <sz val="13"/>
      <name val=".VnTime"/>
      <family val="2"/>
    </font>
    <font>
      <sz val="12"/>
      <color rgb="FFFF0000"/>
      <name val="Times New Roman"/>
      <family val="1"/>
    </font>
    <font>
      <sz val="11"/>
      <color theme="1"/>
      <name val="Times New Roman"/>
      <family val="1"/>
    </font>
    <font>
      <sz val="12"/>
      <color theme="1"/>
      <name val="Times New Roman"/>
      <family val="1"/>
    </font>
    <font>
      <i/>
      <sz val="11"/>
      <color theme="1"/>
      <name val="Times New Roman"/>
      <family val="1"/>
    </font>
    <font>
      <b/>
      <sz val="11"/>
      <color rgb="FF0000FF"/>
      <name val="Times New Roman"/>
      <family val="1"/>
    </font>
    <font>
      <i/>
      <sz val="12"/>
      <color theme="1"/>
      <name val="Times New Roman"/>
      <family val="1"/>
    </font>
    <font>
      <sz val="11"/>
      <color indexed="10"/>
      <name val="Times New Roman"/>
      <family val="1"/>
    </font>
    <font>
      <b/>
      <sz val="12"/>
      <color rgb="FF0000FF"/>
      <name val="Times New Roman"/>
      <family val="1"/>
    </font>
    <font>
      <b/>
      <sz val="11"/>
      <color rgb="FFFF0000"/>
      <name val="Times New Roman"/>
      <family val="1"/>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s>
  <cellStyleXfs count="8">
    <xf numFmtId="0" fontId="0" fillId="0" borderId="0"/>
    <xf numFmtId="43" fontId="1" fillId="0" borderId="0" applyFont="0" applyFill="0" applyBorder="0" applyAlignment="0" applyProtection="0"/>
    <xf numFmtId="43" fontId="9" fillId="0" borderId="0" applyFont="0" applyFill="0" applyBorder="0" applyAlignment="0" applyProtection="0"/>
    <xf numFmtId="0" fontId="11" fillId="0" borderId="0"/>
    <xf numFmtId="165" fontId="12" fillId="0" borderId="0" applyFont="0" applyFill="0" applyBorder="0" applyAlignment="0" applyProtection="0"/>
    <xf numFmtId="0" fontId="13" fillId="0" borderId="0"/>
    <xf numFmtId="0" fontId="9" fillId="0" borderId="0"/>
    <xf numFmtId="0" fontId="20" fillId="0" borderId="0"/>
  </cellStyleXfs>
  <cellXfs count="102">
    <xf numFmtId="0" fontId="0" fillId="0" borderId="0" xfId="0"/>
    <xf numFmtId="0" fontId="2" fillId="0" borderId="0" xfId="0" applyFont="1" applyAlignment="1">
      <alignment horizontal="center" vertical="center"/>
    </xf>
    <xf numFmtId="0" fontId="2" fillId="0" borderId="0" xfId="0" applyFont="1" applyAlignment="1">
      <alignment vertical="center" wrapText="1"/>
    </xf>
    <xf numFmtId="164" fontId="2" fillId="0" borderId="0" xfId="1" applyNumberFormat="1" applyFont="1" applyAlignment="1">
      <alignment vertical="center"/>
    </xf>
    <xf numFmtId="0" fontId="2" fillId="0" borderId="0" xfId="0" applyFont="1" applyAlignment="1">
      <alignment vertical="center"/>
    </xf>
    <xf numFmtId="0" fontId="3" fillId="0" borderId="0" xfId="0" applyFont="1" applyAlignment="1">
      <alignment horizontal="right" vertical="center"/>
    </xf>
    <xf numFmtId="0" fontId="5" fillId="0" borderId="0" xfId="0" applyFont="1" applyAlignment="1">
      <alignment vertical="center"/>
    </xf>
    <xf numFmtId="0" fontId="7" fillId="0" borderId="0" xfId="0" applyFont="1" applyAlignment="1">
      <alignment horizontal="center" vertical="center"/>
    </xf>
    <xf numFmtId="49" fontId="7" fillId="0" borderId="0" xfId="0" applyNumberFormat="1" applyFont="1" applyAlignment="1">
      <alignment horizontal="center" vertical="center"/>
    </xf>
    <xf numFmtId="49" fontId="3" fillId="0" borderId="0" xfId="0" applyNumberFormat="1" applyFont="1" applyAlignment="1">
      <alignment horizontal="center" vertical="center"/>
    </xf>
    <xf numFmtId="49" fontId="7" fillId="0" borderId="2" xfId="0" applyNumberFormat="1" applyFont="1" applyBorder="1" applyAlignment="1">
      <alignment horizontal="center" vertical="center" wrapText="1"/>
    </xf>
    <xf numFmtId="164" fontId="7" fillId="0" borderId="2" xfId="1" applyNumberFormat="1" applyFont="1" applyBorder="1" applyAlignment="1">
      <alignment horizontal="center" vertical="center" wrapText="1"/>
    </xf>
    <xf numFmtId="49" fontId="8" fillId="0" borderId="0" xfId="0" applyNumberFormat="1" applyFont="1" applyAlignment="1">
      <alignment horizontal="center" vertical="center"/>
    </xf>
    <xf numFmtId="0" fontId="8" fillId="0" borderId="0" xfId="0" applyFont="1" applyAlignment="1">
      <alignment vertical="center"/>
    </xf>
    <xf numFmtId="0" fontId="7" fillId="0" borderId="1" xfId="0" applyFont="1" applyBorder="1" applyAlignment="1">
      <alignment horizontal="right" vertical="center"/>
    </xf>
    <xf numFmtId="164" fontId="7" fillId="0" borderId="2" xfId="1" quotePrefix="1" applyNumberFormat="1" applyFont="1" applyBorder="1" applyAlignment="1">
      <alignment horizontal="center" vertical="center" wrapText="1"/>
    </xf>
    <xf numFmtId="164" fontId="7" fillId="0" borderId="4" xfId="6" applyNumberFormat="1" applyFont="1" applyBorder="1" applyAlignment="1">
      <alignment vertical="center"/>
    </xf>
    <xf numFmtId="164" fontId="7" fillId="0" borderId="4" xfId="1" applyNumberFormat="1" applyFont="1" applyBorder="1" applyAlignment="1">
      <alignment vertical="center"/>
    </xf>
    <xf numFmtId="0" fontId="7" fillId="0" borderId="4" xfId="0" applyFont="1" applyBorder="1" applyAlignment="1">
      <alignment vertical="center"/>
    </xf>
    <xf numFmtId="0" fontId="7" fillId="0" borderId="0" xfId="0" applyFont="1" applyAlignment="1">
      <alignment vertical="center"/>
    </xf>
    <xf numFmtId="164" fontId="7" fillId="0" borderId="5" xfId="6" applyNumberFormat="1" applyFont="1" applyBorder="1" applyAlignment="1">
      <alignment vertical="center"/>
    </xf>
    <xf numFmtId="0" fontId="7" fillId="0" borderId="5" xfId="0" applyFont="1" applyBorder="1" applyAlignment="1">
      <alignment vertical="center"/>
    </xf>
    <xf numFmtId="0" fontId="23" fillId="0" borderId="4" xfId="0" applyFont="1" applyBorder="1" applyAlignment="1">
      <alignment horizontal="center" vertical="center"/>
    </xf>
    <xf numFmtId="0" fontId="23" fillId="0" borderId="4" xfId="0" applyFont="1" applyBorder="1" applyAlignment="1">
      <alignment vertical="center" wrapText="1"/>
    </xf>
    <xf numFmtId="0" fontId="25" fillId="0" borderId="0" xfId="0" applyFont="1" applyAlignment="1">
      <alignment vertical="center"/>
    </xf>
    <xf numFmtId="0" fontId="26" fillId="0" borderId="4" xfId="0" applyFont="1" applyBorder="1" applyAlignment="1">
      <alignment horizontal="center" vertical="center"/>
    </xf>
    <xf numFmtId="164" fontId="7" fillId="0" borderId="4" xfId="1" applyNumberFormat="1" applyFont="1" applyFill="1" applyBorder="1" applyAlignment="1">
      <alignment vertical="center"/>
    </xf>
    <xf numFmtId="0" fontId="22" fillId="0" borderId="4" xfId="0" applyFont="1" applyBorder="1" applyAlignment="1">
      <alignment horizontal="center" vertical="center"/>
    </xf>
    <xf numFmtId="0" fontId="22" fillId="0" borderId="4" xfId="0" applyFont="1" applyBorder="1" applyAlignment="1">
      <alignment horizontal="justify" vertical="center" wrapText="1"/>
    </xf>
    <xf numFmtId="0" fontId="24" fillId="0" borderId="4" xfId="0" applyFont="1" applyBorder="1" applyAlignment="1">
      <alignment horizontal="center" vertical="center"/>
    </xf>
    <xf numFmtId="164" fontId="7" fillId="0" borderId="4" xfId="0" applyNumberFormat="1" applyFont="1" applyBorder="1" applyAlignment="1">
      <alignment vertical="center"/>
    </xf>
    <xf numFmtId="164" fontId="8" fillId="0" borderId="2" xfId="1" applyNumberFormat="1" applyFont="1" applyBorder="1" applyAlignment="1">
      <alignment horizontal="center" vertical="center" wrapText="1"/>
    </xf>
    <xf numFmtId="164" fontId="5" fillId="0" borderId="0" xfId="1" applyNumberFormat="1" applyFont="1" applyAlignment="1">
      <alignment vertical="center"/>
    </xf>
    <xf numFmtId="164" fontId="7" fillId="0" borderId="0" xfId="1" applyNumberFormat="1" applyFont="1" applyAlignment="1">
      <alignment horizontal="center" vertical="center"/>
    </xf>
    <xf numFmtId="164" fontId="3" fillId="0" borderId="0" xfId="1" applyNumberFormat="1" applyFont="1" applyAlignment="1">
      <alignment horizontal="center" vertical="center"/>
    </xf>
    <xf numFmtId="164" fontId="8" fillId="0" borderId="0" xfId="1" applyNumberFormat="1" applyFont="1" applyAlignment="1">
      <alignment horizontal="center" vertical="center"/>
    </xf>
    <xf numFmtId="164" fontId="7" fillId="0" borderId="0" xfId="1" applyNumberFormat="1" applyFont="1" applyFill="1" applyAlignment="1">
      <alignment vertical="center"/>
    </xf>
    <xf numFmtId="164" fontId="25" fillId="0" borderId="3" xfId="1" applyNumberFormat="1" applyFont="1" applyFill="1" applyBorder="1" applyAlignment="1">
      <alignment vertical="center"/>
    </xf>
    <xf numFmtId="164" fontId="25" fillId="0" borderId="0" xfId="1" applyNumberFormat="1" applyFont="1" applyFill="1" applyAlignment="1">
      <alignment horizontal="center" vertical="center"/>
    </xf>
    <xf numFmtId="49" fontId="25" fillId="0" borderId="0" xfId="0" applyNumberFormat="1" applyFont="1" applyAlignment="1">
      <alignment horizontal="center" vertical="center"/>
    </xf>
    <xf numFmtId="0" fontId="14" fillId="0" borderId="4" xfId="0" applyFont="1" applyBorder="1" applyAlignment="1">
      <alignment horizontal="center" vertical="center"/>
    </xf>
    <xf numFmtId="164" fontId="29" fillId="0" borderId="4" xfId="1" applyNumberFormat="1" applyFont="1" applyFill="1" applyBorder="1" applyAlignment="1">
      <alignment vertical="center"/>
    </xf>
    <xf numFmtId="0" fontId="29" fillId="0" borderId="4" xfId="0" applyFont="1" applyBorder="1" applyAlignment="1">
      <alignment vertical="center"/>
    </xf>
    <xf numFmtId="164" fontId="29" fillId="0" borderId="0" xfId="1" applyNumberFormat="1" applyFont="1" applyFill="1" applyAlignment="1">
      <alignment vertical="center"/>
    </xf>
    <xf numFmtId="0" fontId="29" fillId="0" borderId="0" xfId="0" applyFont="1" applyAlignment="1">
      <alignment vertical="center"/>
    </xf>
    <xf numFmtId="164" fontId="29" fillId="0" borderId="4" xfId="6" applyNumberFormat="1" applyFont="1" applyBorder="1" applyAlignment="1">
      <alignment vertical="center"/>
    </xf>
    <xf numFmtId="0" fontId="28" fillId="0" borderId="3" xfId="0" applyFont="1" applyBorder="1" applyAlignment="1">
      <alignment horizontal="center" vertical="center"/>
    </xf>
    <xf numFmtId="164" fontId="7" fillId="0" borderId="4" xfId="6" applyNumberFormat="1" applyFont="1" applyBorder="1" applyAlignment="1">
      <alignment horizontal="left" vertical="center" wrapText="1"/>
    </xf>
    <xf numFmtId="0" fontId="26" fillId="0" borderId="5" xfId="0" applyFont="1" applyBorder="1" applyAlignment="1">
      <alignment horizontal="center" vertical="center"/>
    </xf>
    <xf numFmtId="164" fontId="7" fillId="0" borderId="5" xfId="1" applyNumberFormat="1" applyFont="1" applyFill="1" applyBorder="1" applyAlignment="1">
      <alignment vertical="center"/>
    </xf>
    <xf numFmtId="0" fontId="14" fillId="0" borderId="4" xfId="0" applyFont="1" applyBorder="1" applyAlignment="1">
      <alignment horizontal="justify" vertical="center"/>
    </xf>
    <xf numFmtId="0" fontId="23" fillId="0" borderId="4" xfId="0" applyFont="1" applyBorder="1" applyAlignment="1">
      <alignment horizontal="justify" vertical="center" wrapText="1"/>
    </xf>
    <xf numFmtId="0" fontId="26" fillId="0" borderId="4" xfId="0" applyFont="1" applyBorder="1" applyAlignment="1">
      <alignment horizontal="justify" vertical="center"/>
    </xf>
    <xf numFmtId="0" fontId="26" fillId="0" borderId="4" xfId="0" applyFont="1" applyBorder="1" applyAlignment="1">
      <alignment horizontal="justify" vertical="center" wrapText="1"/>
    </xf>
    <xf numFmtId="0" fontId="24" fillId="0" borderId="4" xfId="0" applyFont="1" applyBorder="1" applyAlignment="1">
      <alignment horizontal="justify" vertical="center" wrapText="1"/>
    </xf>
    <xf numFmtId="0" fontId="26" fillId="0" borderId="5" xfId="0" applyFont="1" applyBorder="1" applyAlignment="1">
      <alignment horizontal="justify" vertical="center" wrapText="1"/>
    </xf>
    <xf numFmtId="0" fontId="7" fillId="0" borderId="4" xfId="0" quotePrefix="1" applyFont="1" applyBorder="1" applyAlignment="1">
      <alignment vertical="center" wrapText="1"/>
    </xf>
    <xf numFmtId="0" fontId="7" fillId="0" borderId="4" xfId="0" applyFont="1" applyBorder="1" applyAlignment="1">
      <alignment vertical="center" wrapText="1"/>
    </xf>
    <xf numFmtId="164" fontId="8" fillId="0" borderId="2" xfId="1" applyNumberFormat="1" applyFont="1" applyBorder="1" applyAlignment="1">
      <alignment horizontal="center" vertical="center" wrapText="1"/>
    </xf>
    <xf numFmtId="164" fontId="29" fillId="0" borderId="0" xfId="1" applyNumberFormat="1" applyFont="1" applyAlignment="1">
      <alignment vertical="center"/>
    </xf>
    <xf numFmtId="164" fontId="7" fillId="0" borderId="0" xfId="1" applyNumberFormat="1" applyFont="1" applyAlignment="1">
      <alignment vertical="center"/>
    </xf>
    <xf numFmtId="0" fontId="7" fillId="0" borderId="5" xfId="0" applyFont="1" applyBorder="1" applyAlignment="1">
      <alignment vertical="center" wrapText="1"/>
    </xf>
    <xf numFmtId="0" fontId="7" fillId="0" borderId="6" xfId="0" applyFont="1" applyBorder="1" applyAlignment="1">
      <alignment horizontal="justify" vertical="center" wrapText="1"/>
    </xf>
    <xf numFmtId="0" fontId="4" fillId="0" borderId="0" xfId="0" applyFont="1" applyAlignment="1">
      <alignment horizontal="center" vertical="center" wrapText="1"/>
    </xf>
    <xf numFmtId="0" fontId="6" fillId="0" borderId="0" xfId="0" applyFont="1" applyAlignment="1">
      <alignment horizontal="center" vertical="center"/>
    </xf>
    <xf numFmtId="164" fontId="18" fillId="0" borderId="0" xfId="0" applyNumberFormat="1" applyFont="1" applyAlignment="1">
      <alignment horizontal="center" vertical="center"/>
    </xf>
    <xf numFmtId="164" fontId="8" fillId="0" borderId="2" xfId="1" applyNumberFormat="1" applyFont="1" applyBorder="1" applyAlignment="1">
      <alignment horizontal="center" vertical="center" wrapText="1"/>
    </xf>
    <xf numFmtId="0" fontId="8" fillId="0" borderId="2" xfId="0" applyFont="1" applyBorder="1" applyAlignment="1">
      <alignment horizontal="center" vertical="center" wrapText="1"/>
    </xf>
    <xf numFmtId="164" fontId="8" fillId="2" borderId="2" xfId="1" applyNumberFormat="1" applyFont="1" applyFill="1" applyBorder="1" applyAlignment="1">
      <alignment horizontal="center" vertical="center" wrapText="1"/>
    </xf>
    <xf numFmtId="0" fontId="4" fillId="0" borderId="0" xfId="0" applyFont="1" applyAlignment="1">
      <alignment horizontal="center" vertical="center"/>
    </xf>
    <xf numFmtId="0" fontId="2" fillId="0" borderId="0" xfId="0" applyFont="1" applyAlignment="1">
      <alignment horizontal="left" vertical="center" wrapText="1"/>
    </xf>
    <xf numFmtId="49" fontId="3" fillId="0" borderId="2" xfId="0" applyNumberFormat="1" applyFont="1" applyBorder="1" applyAlignment="1">
      <alignment horizontal="center" vertical="center" wrapText="1"/>
    </xf>
    <xf numFmtId="49" fontId="8" fillId="0" borderId="2" xfId="0" applyNumberFormat="1" applyFont="1" applyBorder="1" applyAlignment="1">
      <alignment horizontal="center" vertical="center" wrapText="1"/>
    </xf>
    <xf numFmtId="164" fontId="8" fillId="0" borderId="2" xfId="1" applyNumberFormat="1" applyFont="1" applyBorder="1" applyAlignment="1">
      <alignment vertical="center"/>
    </xf>
    <xf numFmtId="49" fontId="3" fillId="0" borderId="2" xfId="0" applyNumberFormat="1" applyFont="1" applyBorder="1" applyAlignment="1">
      <alignment horizontal="center" vertical="center"/>
    </xf>
    <xf numFmtId="49" fontId="25" fillId="0" borderId="2" xfId="0" applyNumberFormat="1" applyFont="1" applyBorder="1" applyAlignment="1">
      <alignment horizontal="center" vertical="center" wrapText="1"/>
    </xf>
    <xf numFmtId="49" fontId="25" fillId="0" borderId="2" xfId="0" applyNumberFormat="1" applyFont="1" applyBorder="1" applyAlignment="1">
      <alignment horizontal="justify" vertical="center" wrapText="1"/>
    </xf>
    <xf numFmtId="164" fontId="25" fillId="0" borderId="2" xfId="1" applyNumberFormat="1" applyFont="1" applyBorder="1" applyAlignment="1">
      <alignment vertical="center"/>
    </xf>
    <xf numFmtId="0" fontId="8" fillId="0" borderId="2" xfId="0" applyFont="1" applyBorder="1" applyAlignment="1">
      <alignment horizontal="center" vertical="center"/>
    </xf>
    <xf numFmtId="0" fontId="8" fillId="0" borderId="2" xfId="0" applyFont="1" applyBorder="1" applyAlignment="1">
      <alignment horizontal="justify" vertical="center" wrapText="1"/>
    </xf>
    <xf numFmtId="0" fontId="8" fillId="0" borderId="2" xfId="0" applyFont="1" applyBorder="1" applyAlignment="1">
      <alignment vertical="center"/>
    </xf>
    <xf numFmtId="0" fontId="16" fillId="0" borderId="2" xfId="6" applyFont="1" applyBorder="1" applyAlignment="1">
      <alignment horizontal="center" vertical="center"/>
    </xf>
    <xf numFmtId="0" fontId="16" fillId="0" borderId="2" xfId="6" applyFont="1" applyBorder="1" applyAlignment="1">
      <alignment horizontal="justify" vertical="center" wrapText="1"/>
    </xf>
    <xf numFmtId="164" fontId="16" fillId="0" borderId="2" xfId="6" applyNumberFormat="1" applyFont="1" applyBorder="1" applyAlignment="1">
      <alignment vertical="center"/>
    </xf>
    <xf numFmtId="0" fontId="2" fillId="0" borderId="2" xfId="0" applyFont="1" applyBorder="1" applyAlignment="1">
      <alignment vertical="center"/>
    </xf>
    <xf numFmtId="0" fontId="7" fillId="0" borderId="2" xfId="6" applyFont="1" applyBorder="1" applyAlignment="1">
      <alignment horizontal="center" vertical="center"/>
    </xf>
    <xf numFmtId="0" fontId="7" fillId="0" borderId="2" xfId="6" applyFont="1" applyBorder="1" applyAlignment="1">
      <alignment horizontal="justify" vertical="center" wrapText="1"/>
    </xf>
    <xf numFmtId="164" fontId="7" fillId="0" borderId="2" xfId="6" applyNumberFormat="1" applyFont="1" applyBorder="1" applyAlignment="1">
      <alignment vertical="center"/>
    </xf>
    <xf numFmtId="164" fontId="7" fillId="0" borderId="2" xfId="1" applyNumberFormat="1" applyFont="1" applyBorder="1" applyAlignment="1">
      <alignment vertical="center"/>
    </xf>
    <xf numFmtId="0" fontId="7" fillId="0" borderId="2" xfId="0" applyFont="1" applyBorder="1" applyAlignment="1">
      <alignment vertical="center"/>
    </xf>
    <xf numFmtId="0" fontId="16" fillId="0" borderId="2" xfId="6" applyFont="1" applyBorder="1" applyAlignment="1">
      <alignment horizontal="center" vertical="center" wrapText="1"/>
    </xf>
    <xf numFmtId="0" fontId="16" fillId="0" borderId="2" xfId="6" applyFont="1" applyBorder="1" applyAlignment="1">
      <alignment horizontal="left" vertical="center" wrapText="1"/>
    </xf>
    <xf numFmtId="164" fontId="16" fillId="0" borderId="2" xfId="6" applyNumberFormat="1" applyFont="1" applyBorder="1" applyAlignment="1">
      <alignment horizontal="left" vertical="center" wrapText="1"/>
    </xf>
    <xf numFmtId="0" fontId="17" fillId="0" borderId="2" xfId="6" applyFont="1" applyBorder="1" applyAlignment="1">
      <alignment horizontal="center" vertical="center"/>
    </xf>
    <xf numFmtId="164" fontId="17" fillId="0" borderId="2" xfId="6" applyNumberFormat="1" applyFont="1" applyBorder="1" applyAlignment="1">
      <alignment vertical="center"/>
    </xf>
    <xf numFmtId="0" fontId="7" fillId="0" borderId="2" xfId="7" applyFont="1" applyBorder="1" applyAlignment="1">
      <alignment horizontal="justify" vertical="center" wrapText="1"/>
    </xf>
    <xf numFmtId="0" fontId="17" fillId="0" borderId="2" xfId="6" applyFont="1" applyBorder="1" applyAlignment="1">
      <alignment horizontal="justify" vertical="center" wrapText="1"/>
    </xf>
    <xf numFmtId="164" fontId="17" fillId="0" borderId="2" xfId="1" applyNumberFormat="1" applyFont="1" applyBorder="1" applyAlignment="1">
      <alignment vertical="center"/>
    </xf>
    <xf numFmtId="164" fontId="2" fillId="0" borderId="2" xfId="1" applyNumberFormat="1" applyFont="1" applyBorder="1" applyAlignment="1">
      <alignment vertical="center"/>
    </xf>
    <xf numFmtId="49" fontId="25" fillId="0" borderId="2" xfId="0" applyNumberFormat="1" applyFont="1" applyBorder="1" applyAlignment="1">
      <alignment horizontal="center" vertical="center"/>
    </xf>
    <xf numFmtId="0" fontId="7" fillId="0" borderId="2" xfId="0" applyFont="1" applyBorder="1" applyAlignment="1">
      <alignment horizontal="center" vertical="center"/>
    </xf>
    <xf numFmtId="0" fontId="7" fillId="0" borderId="2" xfId="0" applyFont="1" applyBorder="1" applyAlignment="1">
      <alignment horizontal="justify" vertical="center" wrapText="1"/>
    </xf>
  </cellXfs>
  <cellStyles count="8">
    <cellStyle name="Comma" xfId="1" builtinId="3"/>
    <cellStyle name="Comma 10 3 3" xfId="2"/>
    <cellStyle name="Comma 14 4" xfId="4"/>
    <cellStyle name="Normal" xfId="0" builtinId="0"/>
    <cellStyle name="Normal 10" xfId="6"/>
    <cellStyle name="Normal 17" xfId="7"/>
    <cellStyle name="Normal 26" xfId="5"/>
    <cellStyle name="Normal 3 3 2 2" xf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topLeftCell="A2" zoomScaleNormal="100" workbookViewId="0">
      <selection activeCell="A10" sqref="A10:XFD13"/>
    </sheetView>
  </sheetViews>
  <sheetFormatPr defaultColWidth="9.140625" defaultRowHeight="15" x14ac:dyDescent="0.25"/>
  <cols>
    <col min="1" max="1" width="5.42578125" style="1" bestFit="1" customWidth="1"/>
    <col min="2" max="2" width="81.42578125" style="2" customWidth="1"/>
    <col min="3" max="3" width="16.85546875" style="3" customWidth="1"/>
    <col min="4" max="4" width="16.7109375" style="3" customWidth="1"/>
    <col min="5" max="5" width="9" style="3" customWidth="1"/>
    <col min="6" max="6" width="5.5703125" style="4" customWidth="1"/>
    <col min="7" max="16384" width="9.140625" style="4"/>
  </cols>
  <sheetData>
    <row r="1" spans="1:6" ht="15" hidden="1" customHeight="1" x14ac:dyDescent="0.25">
      <c r="F1" s="5"/>
    </row>
    <row r="2" spans="1:6" ht="20.100000000000001" customHeight="1" x14ac:dyDescent="0.25">
      <c r="A2" s="69" t="s">
        <v>148</v>
      </c>
      <c r="B2" s="69"/>
      <c r="C2" s="69"/>
      <c r="D2" s="69"/>
      <c r="E2" s="69"/>
      <c r="F2" s="69"/>
    </row>
    <row r="3" spans="1:6" s="6" customFormat="1" ht="20.100000000000001" customHeight="1" x14ac:dyDescent="0.25">
      <c r="A3" s="63" t="s">
        <v>33</v>
      </c>
      <c r="B3" s="63"/>
      <c r="C3" s="63"/>
      <c r="D3" s="63"/>
      <c r="E3" s="63"/>
      <c r="F3" s="63"/>
    </row>
    <row r="4" spans="1:6" s="6" customFormat="1" ht="20.100000000000001" customHeight="1" x14ac:dyDescent="0.25">
      <c r="A4" s="63" t="s">
        <v>34</v>
      </c>
      <c r="B4" s="63"/>
      <c r="C4" s="63"/>
      <c r="D4" s="63"/>
      <c r="E4" s="63"/>
      <c r="F4" s="63"/>
    </row>
    <row r="5" spans="1:6" ht="20.100000000000001" customHeight="1" x14ac:dyDescent="0.25">
      <c r="A5" s="64" t="s">
        <v>149</v>
      </c>
      <c r="B5" s="64"/>
      <c r="C5" s="64"/>
      <c r="D5" s="64"/>
      <c r="E5" s="64"/>
      <c r="F5" s="64"/>
    </row>
    <row r="6" spans="1:6" x14ac:dyDescent="0.25">
      <c r="A6" s="7"/>
      <c r="B6" s="7"/>
      <c r="C6" s="7"/>
      <c r="D6" s="7"/>
      <c r="E6" s="7"/>
      <c r="F6" s="7"/>
    </row>
    <row r="7" spans="1:6" x14ac:dyDescent="0.25">
      <c r="F7" s="14" t="s">
        <v>145</v>
      </c>
    </row>
    <row r="8" spans="1:6" s="8" customFormat="1" ht="30.75" customHeight="1" x14ac:dyDescent="0.25">
      <c r="A8" s="67" t="s">
        <v>0</v>
      </c>
      <c r="B8" s="67" t="s">
        <v>35</v>
      </c>
      <c r="C8" s="66" t="s">
        <v>1</v>
      </c>
      <c r="D8" s="66" t="s">
        <v>2</v>
      </c>
      <c r="E8" s="68" t="s">
        <v>36</v>
      </c>
      <c r="F8" s="67" t="s">
        <v>151</v>
      </c>
    </row>
    <row r="9" spans="1:6" s="9" customFormat="1" ht="39.75" customHeight="1" x14ac:dyDescent="0.25">
      <c r="A9" s="67"/>
      <c r="B9" s="67"/>
      <c r="C9" s="66"/>
      <c r="D9" s="66"/>
      <c r="E9" s="68"/>
      <c r="F9" s="67"/>
    </row>
    <row r="10" spans="1:6" s="12" customFormat="1" ht="24.95" customHeight="1" x14ac:dyDescent="0.25">
      <c r="A10" s="10" t="s">
        <v>4</v>
      </c>
      <c r="B10" s="10" t="s">
        <v>5</v>
      </c>
      <c r="C10" s="10">
        <v>1</v>
      </c>
      <c r="D10" s="11" t="s">
        <v>6</v>
      </c>
      <c r="E10" s="10" t="s">
        <v>37</v>
      </c>
      <c r="F10" s="15" t="s">
        <v>39</v>
      </c>
    </row>
    <row r="11" spans="1:6" s="12" customFormat="1" ht="24.95" customHeight="1" x14ac:dyDescent="0.25">
      <c r="A11" s="71"/>
      <c r="B11" s="72" t="s">
        <v>7</v>
      </c>
      <c r="C11" s="73">
        <f>C12+C42</f>
        <v>23252060458</v>
      </c>
      <c r="D11" s="73">
        <f>D12+D42</f>
        <v>23252060458</v>
      </c>
      <c r="E11" s="73">
        <f>E12+E42</f>
        <v>0</v>
      </c>
      <c r="F11" s="74"/>
    </row>
    <row r="12" spans="1:6" s="24" customFormat="1" ht="24.95" customHeight="1" x14ac:dyDescent="0.25">
      <c r="A12" s="75" t="s">
        <v>8</v>
      </c>
      <c r="B12" s="76" t="s">
        <v>9</v>
      </c>
      <c r="C12" s="77">
        <f>C13+C21+C40+C41</f>
        <v>12394084285</v>
      </c>
      <c r="D12" s="77">
        <f t="shared" ref="D12:E12" si="0">D13+D21+D40+D41</f>
        <v>12394084285</v>
      </c>
      <c r="E12" s="77">
        <f t="shared" si="0"/>
        <v>0</v>
      </c>
      <c r="F12" s="77">
        <f>SUM(F13:F41)</f>
        <v>0</v>
      </c>
    </row>
    <row r="13" spans="1:6" s="13" customFormat="1" ht="24.95" customHeight="1" x14ac:dyDescent="0.25">
      <c r="A13" s="78" t="s">
        <v>10</v>
      </c>
      <c r="B13" s="79" t="s">
        <v>28</v>
      </c>
      <c r="C13" s="73">
        <f>C14+C17</f>
        <v>685955085</v>
      </c>
      <c r="D13" s="73">
        <f>D14+D17</f>
        <v>685955085</v>
      </c>
      <c r="E13" s="73">
        <f>E14+E17</f>
        <v>0</v>
      </c>
      <c r="F13" s="80"/>
    </row>
    <row r="14" spans="1:6" ht="39.950000000000003" customHeight="1" x14ac:dyDescent="0.25">
      <c r="A14" s="81">
        <v>1</v>
      </c>
      <c r="B14" s="82" t="s">
        <v>152</v>
      </c>
      <c r="C14" s="83">
        <f>SUM(C15:C16)</f>
        <v>69027404</v>
      </c>
      <c r="D14" s="83">
        <f t="shared" ref="D14:E14" si="1">SUM(D15:D16)</f>
        <v>69027404</v>
      </c>
      <c r="E14" s="83">
        <f t="shared" si="1"/>
        <v>0</v>
      </c>
      <c r="F14" s="84"/>
    </row>
    <row r="15" spans="1:6" s="19" customFormat="1" ht="21.95" customHeight="1" x14ac:dyDescent="0.25">
      <c r="A15" s="85" t="s">
        <v>45</v>
      </c>
      <c r="B15" s="86" t="s">
        <v>40</v>
      </c>
      <c r="C15" s="87">
        <v>58210359</v>
      </c>
      <c r="D15" s="88">
        <f>C15</f>
        <v>58210359</v>
      </c>
      <c r="E15" s="88"/>
      <c r="F15" s="89"/>
    </row>
    <row r="16" spans="1:6" s="19" customFormat="1" ht="21.95" customHeight="1" x14ac:dyDescent="0.25">
      <c r="A16" s="85" t="s">
        <v>45</v>
      </c>
      <c r="B16" s="86" t="s">
        <v>44</v>
      </c>
      <c r="C16" s="87">
        <v>10817045</v>
      </c>
      <c r="D16" s="88">
        <f t="shared" ref="D16:D20" si="2">C16</f>
        <v>10817045</v>
      </c>
      <c r="E16" s="88"/>
      <c r="F16" s="89"/>
    </row>
    <row r="17" spans="1:6" ht="75" x14ac:dyDescent="0.25">
      <c r="A17" s="81">
        <v>2</v>
      </c>
      <c r="B17" s="82" t="s">
        <v>46</v>
      </c>
      <c r="C17" s="83">
        <f>SUM(C18:C20)</f>
        <v>616927681</v>
      </c>
      <c r="D17" s="83">
        <f t="shared" ref="D17:E17" si="3">SUM(D18:D20)</f>
        <v>616927681</v>
      </c>
      <c r="E17" s="83">
        <f t="shared" si="3"/>
        <v>0</v>
      </c>
      <c r="F17" s="84"/>
    </row>
    <row r="18" spans="1:6" s="19" customFormat="1" ht="24.95" customHeight="1" x14ac:dyDescent="0.25">
      <c r="A18" s="85">
        <v>1</v>
      </c>
      <c r="B18" s="86" t="s">
        <v>41</v>
      </c>
      <c r="C18" s="87">
        <v>329940085</v>
      </c>
      <c r="D18" s="88">
        <f t="shared" si="2"/>
        <v>329940085</v>
      </c>
      <c r="E18" s="88"/>
      <c r="F18" s="89"/>
    </row>
    <row r="19" spans="1:6" s="19" customFormat="1" ht="24.95" customHeight="1" x14ac:dyDescent="0.25">
      <c r="A19" s="85">
        <v>2</v>
      </c>
      <c r="B19" s="86" t="s">
        <v>42</v>
      </c>
      <c r="C19" s="87">
        <v>228213596</v>
      </c>
      <c r="D19" s="88">
        <f t="shared" si="2"/>
        <v>228213596</v>
      </c>
      <c r="E19" s="88"/>
      <c r="F19" s="89"/>
    </row>
    <row r="20" spans="1:6" s="19" customFormat="1" ht="24.95" customHeight="1" x14ac:dyDescent="0.25">
      <c r="A20" s="85">
        <v>3</v>
      </c>
      <c r="B20" s="86" t="s">
        <v>43</v>
      </c>
      <c r="C20" s="87">
        <v>58774000</v>
      </c>
      <c r="D20" s="88">
        <f t="shared" si="2"/>
        <v>58774000</v>
      </c>
      <c r="E20" s="88"/>
      <c r="F20" s="89"/>
    </row>
    <row r="21" spans="1:6" s="13" customFormat="1" ht="24.95" customHeight="1" x14ac:dyDescent="0.25">
      <c r="A21" s="78" t="s">
        <v>25</v>
      </c>
      <c r="B21" s="79" t="s">
        <v>26</v>
      </c>
      <c r="C21" s="73">
        <f>C22</f>
        <v>1391129200</v>
      </c>
      <c r="D21" s="73">
        <f t="shared" ref="D21:E21" si="4">D22</f>
        <v>1391129200</v>
      </c>
      <c r="E21" s="73">
        <f t="shared" si="4"/>
        <v>0</v>
      </c>
      <c r="F21" s="80"/>
    </row>
    <row r="22" spans="1:6" ht="24.95" customHeight="1" x14ac:dyDescent="0.25">
      <c r="A22" s="90"/>
      <c r="B22" s="91" t="s">
        <v>47</v>
      </c>
      <c r="C22" s="92">
        <f>C23+C37</f>
        <v>1391129200</v>
      </c>
      <c r="D22" s="92">
        <f t="shared" ref="D22:E22" si="5">D23+D37</f>
        <v>1391129200</v>
      </c>
      <c r="E22" s="92">
        <f t="shared" si="5"/>
        <v>0</v>
      </c>
      <c r="F22" s="84"/>
    </row>
    <row r="23" spans="1:6" ht="24.95" customHeight="1" x14ac:dyDescent="0.25">
      <c r="A23" s="93" t="s">
        <v>4</v>
      </c>
      <c r="B23" s="93" t="s">
        <v>48</v>
      </c>
      <c r="C23" s="94">
        <f>C24+C25+C26+C27+C28+C29+C35+C36</f>
        <v>963225950</v>
      </c>
      <c r="D23" s="94">
        <f t="shared" ref="D23:E23" si="6">D24+D25+D26+D27+D28+D29+D35+D36</f>
        <v>963225950</v>
      </c>
      <c r="E23" s="94">
        <f t="shared" si="6"/>
        <v>0</v>
      </c>
      <c r="F23" s="84"/>
    </row>
    <row r="24" spans="1:6" s="19" customFormat="1" ht="39.950000000000003" customHeight="1" x14ac:dyDescent="0.25">
      <c r="A24" s="85">
        <v>1</v>
      </c>
      <c r="B24" s="86" t="s">
        <v>63</v>
      </c>
      <c r="C24" s="87">
        <v>18000000</v>
      </c>
      <c r="D24" s="88">
        <f>C24</f>
        <v>18000000</v>
      </c>
      <c r="E24" s="88"/>
      <c r="F24" s="89"/>
    </row>
    <row r="25" spans="1:6" s="19" customFormat="1" ht="54.95" customHeight="1" x14ac:dyDescent="0.25">
      <c r="A25" s="85">
        <v>2</v>
      </c>
      <c r="B25" s="86" t="s">
        <v>153</v>
      </c>
      <c r="C25" s="87">
        <v>477826000</v>
      </c>
      <c r="D25" s="88">
        <f t="shared" ref="D25:D39" si="7">C25</f>
        <v>477826000</v>
      </c>
      <c r="E25" s="88"/>
      <c r="F25" s="89"/>
    </row>
    <row r="26" spans="1:6" s="19" customFormat="1" ht="54.95" customHeight="1" x14ac:dyDescent="0.25">
      <c r="A26" s="85">
        <v>3</v>
      </c>
      <c r="B26" s="86" t="s">
        <v>64</v>
      </c>
      <c r="C26" s="87">
        <v>127330000</v>
      </c>
      <c r="D26" s="88">
        <f t="shared" si="7"/>
        <v>127330000</v>
      </c>
      <c r="E26" s="88"/>
      <c r="F26" s="89"/>
    </row>
    <row r="27" spans="1:6" s="19" customFormat="1" ht="54.95" customHeight="1" x14ac:dyDescent="0.25">
      <c r="A27" s="85">
        <v>4</v>
      </c>
      <c r="B27" s="86" t="s">
        <v>49</v>
      </c>
      <c r="C27" s="87">
        <v>19999950</v>
      </c>
      <c r="D27" s="88">
        <f t="shared" si="7"/>
        <v>19999950</v>
      </c>
      <c r="E27" s="88"/>
      <c r="F27" s="89"/>
    </row>
    <row r="28" spans="1:6" s="19" customFormat="1" ht="54.95" customHeight="1" x14ac:dyDescent="0.25">
      <c r="A28" s="85">
        <v>5</v>
      </c>
      <c r="B28" s="86" t="s">
        <v>50</v>
      </c>
      <c r="C28" s="87">
        <v>105130000</v>
      </c>
      <c r="D28" s="88">
        <f t="shared" si="7"/>
        <v>105130000</v>
      </c>
      <c r="E28" s="88"/>
      <c r="F28" s="89"/>
    </row>
    <row r="29" spans="1:6" s="19" customFormat="1" ht="24.95" customHeight="1" x14ac:dyDescent="0.25">
      <c r="A29" s="85">
        <v>6</v>
      </c>
      <c r="B29" s="86" t="s">
        <v>51</v>
      </c>
      <c r="C29" s="87">
        <f>SUM(C30:C34)</f>
        <v>104600000</v>
      </c>
      <c r="D29" s="88">
        <f t="shared" si="7"/>
        <v>104600000</v>
      </c>
      <c r="E29" s="88"/>
      <c r="F29" s="89"/>
    </row>
    <row r="30" spans="1:6" s="19" customFormat="1" ht="39.950000000000003" customHeight="1" x14ac:dyDescent="0.25">
      <c r="A30" s="85" t="s">
        <v>23</v>
      </c>
      <c r="B30" s="95" t="s">
        <v>52</v>
      </c>
      <c r="C30" s="87">
        <v>27000000</v>
      </c>
      <c r="D30" s="88">
        <f t="shared" si="7"/>
        <v>27000000</v>
      </c>
      <c r="E30" s="88"/>
      <c r="F30" s="89"/>
    </row>
    <row r="31" spans="1:6" s="19" customFormat="1" ht="39.950000000000003" customHeight="1" x14ac:dyDescent="0.25">
      <c r="A31" s="85" t="s">
        <v>24</v>
      </c>
      <c r="B31" s="95" t="s">
        <v>53</v>
      </c>
      <c r="C31" s="87">
        <v>1000000</v>
      </c>
      <c r="D31" s="88">
        <f t="shared" si="7"/>
        <v>1000000</v>
      </c>
      <c r="E31" s="88"/>
      <c r="F31" s="89"/>
    </row>
    <row r="32" spans="1:6" s="19" customFormat="1" ht="39.950000000000003" customHeight="1" x14ac:dyDescent="0.25">
      <c r="A32" s="85" t="s">
        <v>54</v>
      </c>
      <c r="B32" s="95" t="s">
        <v>154</v>
      </c>
      <c r="C32" s="87">
        <v>600000</v>
      </c>
      <c r="D32" s="88">
        <f t="shared" si="7"/>
        <v>600000</v>
      </c>
      <c r="E32" s="88"/>
      <c r="F32" s="89"/>
    </row>
    <row r="33" spans="1:6" s="19" customFormat="1" ht="39.950000000000003" customHeight="1" x14ac:dyDescent="0.25">
      <c r="A33" s="85" t="s">
        <v>55</v>
      </c>
      <c r="B33" s="95" t="s">
        <v>56</v>
      </c>
      <c r="C33" s="87">
        <v>73500000</v>
      </c>
      <c r="D33" s="88">
        <f t="shared" si="7"/>
        <v>73500000</v>
      </c>
      <c r="E33" s="88"/>
      <c r="F33" s="89"/>
    </row>
    <row r="34" spans="1:6" s="19" customFormat="1" ht="39.950000000000003" customHeight="1" x14ac:dyDescent="0.25">
      <c r="A34" s="85" t="s">
        <v>57</v>
      </c>
      <c r="B34" s="95" t="s">
        <v>58</v>
      </c>
      <c r="C34" s="87">
        <v>2500000</v>
      </c>
      <c r="D34" s="88">
        <f t="shared" si="7"/>
        <v>2500000</v>
      </c>
      <c r="E34" s="88"/>
      <c r="F34" s="89"/>
    </row>
    <row r="35" spans="1:6" s="19" customFormat="1" ht="39.950000000000003" customHeight="1" x14ac:dyDescent="0.25">
      <c r="A35" s="85">
        <v>7</v>
      </c>
      <c r="B35" s="86" t="s">
        <v>59</v>
      </c>
      <c r="C35" s="87">
        <v>104600000</v>
      </c>
      <c r="D35" s="88">
        <f t="shared" si="7"/>
        <v>104600000</v>
      </c>
      <c r="E35" s="88"/>
      <c r="F35" s="89"/>
    </row>
    <row r="36" spans="1:6" s="19" customFormat="1" ht="39.950000000000003" customHeight="1" x14ac:dyDescent="0.25">
      <c r="A36" s="85">
        <v>8</v>
      </c>
      <c r="B36" s="86" t="s">
        <v>155</v>
      </c>
      <c r="C36" s="87">
        <v>5740000</v>
      </c>
      <c r="D36" s="88">
        <f t="shared" si="7"/>
        <v>5740000</v>
      </c>
      <c r="E36" s="88"/>
      <c r="F36" s="89"/>
    </row>
    <row r="37" spans="1:6" ht="21.95" customHeight="1" x14ac:dyDescent="0.25">
      <c r="A37" s="93" t="s">
        <v>5</v>
      </c>
      <c r="B37" s="96" t="s">
        <v>60</v>
      </c>
      <c r="C37" s="94">
        <f>C38+C39</f>
        <v>427903250</v>
      </c>
      <c r="D37" s="97">
        <f t="shared" si="7"/>
        <v>427903250</v>
      </c>
      <c r="E37" s="98"/>
      <c r="F37" s="84"/>
    </row>
    <row r="38" spans="1:6" s="19" customFormat="1" ht="21.95" customHeight="1" x14ac:dyDescent="0.25">
      <c r="A38" s="85">
        <v>1</v>
      </c>
      <c r="B38" s="86" t="s">
        <v>61</v>
      </c>
      <c r="C38" s="87">
        <v>306073250</v>
      </c>
      <c r="D38" s="88">
        <f t="shared" si="7"/>
        <v>306073250</v>
      </c>
      <c r="E38" s="88"/>
      <c r="F38" s="89"/>
    </row>
    <row r="39" spans="1:6" s="19" customFormat="1" ht="21.95" customHeight="1" x14ac:dyDescent="0.25">
      <c r="A39" s="85">
        <v>2</v>
      </c>
      <c r="B39" s="86" t="s">
        <v>62</v>
      </c>
      <c r="C39" s="87">
        <v>121830000</v>
      </c>
      <c r="D39" s="88">
        <f t="shared" si="7"/>
        <v>121830000</v>
      </c>
      <c r="E39" s="88"/>
      <c r="F39" s="89"/>
    </row>
    <row r="40" spans="1:6" s="13" customFormat="1" ht="21.95" customHeight="1" x14ac:dyDescent="0.25">
      <c r="A40" s="78" t="s">
        <v>27</v>
      </c>
      <c r="B40" s="79" t="s">
        <v>79</v>
      </c>
      <c r="C40" s="73">
        <v>8317000000</v>
      </c>
      <c r="D40" s="73">
        <f>C40</f>
        <v>8317000000</v>
      </c>
      <c r="E40" s="73">
        <f t="shared" ref="E40:E41" si="8">C40-D40</f>
        <v>0</v>
      </c>
      <c r="F40" s="80"/>
    </row>
    <row r="41" spans="1:6" s="13" customFormat="1" ht="39.950000000000003" customHeight="1" x14ac:dyDescent="0.25">
      <c r="A41" s="78" t="s">
        <v>29</v>
      </c>
      <c r="B41" s="79" t="s">
        <v>78</v>
      </c>
      <c r="C41" s="73">
        <v>2000000000</v>
      </c>
      <c r="D41" s="73">
        <f>C41</f>
        <v>2000000000</v>
      </c>
      <c r="E41" s="73">
        <f t="shared" si="8"/>
        <v>0</v>
      </c>
      <c r="F41" s="80"/>
    </row>
    <row r="42" spans="1:6" s="24" customFormat="1" ht="30" customHeight="1" x14ac:dyDescent="0.25">
      <c r="A42" s="75" t="s">
        <v>31</v>
      </c>
      <c r="B42" s="76" t="s">
        <v>32</v>
      </c>
      <c r="C42" s="77">
        <f>C43</f>
        <v>10857976173</v>
      </c>
      <c r="D42" s="77">
        <f t="shared" ref="D42:E42" si="9">D43</f>
        <v>10857976173</v>
      </c>
      <c r="E42" s="77">
        <f t="shared" si="9"/>
        <v>0</v>
      </c>
      <c r="F42" s="99"/>
    </row>
    <row r="43" spans="1:6" s="19" customFormat="1" ht="119.25" customHeight="1" x14ac:dyDescent="0.25">
      <c r="A43" s="100">
        <v>1</v>
      </c>
      <c r="B43" s="101" t="s">
        <v>38</v>
      </c>
      <c r="C43" s="88">
        <v>10857976173</v>
      </c>
      <c r="D43" s="88">
        <f>C43</f>
        <v>10857976173</v>
      </c>
      <c r="E43" s="88"/>
      <c r="F43" s="89"/>
    </row>
    <row r="44" spans="1:6" ht="20.100000000000001" customHeight="1" x14ac:dyDescent="0.25">
      <c r="A44" s="62"/>
      <c r="B44" s="62"/>
      <c r="C44" s="62"/>
      <c r="D44" s="62"/>
      <c r="E44" s="62"/>
      <c r="F44" s="62"/>
    </row>
    <row r="45" spans="1:6" ht="39.950000000000003" customHeight="1" x14ac:dyDescent="0.25">
      <c r="B45" s="70" t="s">
        <v>150</v>
      </c>
      <c r="C45" s="70"/>
      <c r="D45" s="70"/>
      <c r="E45" s="70"/>
      <c r="F45" s="70"/>
    </row>
  </sheetData>
  <mergeCells count="12">
    <mergeCell ref="B45:F45"/>
    <mergeCell ref="A44:F44"/>
    <mergeCell ref="F8:F9"/>
    <mergeCell ref="A2:F2"/>
    <mergeCell ref="A3:F3"/>
    <mergeCell ref="A4:F4"/>
    <mergeCell ref="A5:F5"/>
    <mergeCell ref="A8:A9"/>
    <mergeCell ref="B8:B9"/>
    <mergeCell ref="C8:C9"/>
    <mergeCell ref="D8:D9"/>
    <mergeCell ref="E8:E9"/>
  </mergeCells>
  <printOptions horizontalCentered="1"/>
  <pageMargins left="0.5" right="0.5" top="0.75" bottom="1" header="0.75" footer="0.75"/>
  <pageSetup paperSize="9" fitToWidth="0" fitToHeight="0" orientation="landscape"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topLeftCell="A2" zoomScaleNormal="100" workbookViewId="0">
      <selection activeCell="F52" sqref="F52"/>
    </sheetView>
  </sheetViews>
  <sheetFormatPr defaultColWidth="9.140625" defaultRowHeight="15" x14ac:dyDescent="0.25"/>
  <cols>
    <col min="1" max="1" width="5.42578125" style="1" bestFit="1" customWidth="1"/>
    <col min="2" max="2" width="44.85546875" style="2" customWidth="1"/>
    <col min="3" max="4" width="16.5703125" style="3" customWidth="1"/>
    <col min="5" max="5" width="15.42578125" style="3" customWidth="1"/>
    <col min="6" max="6" width="16" style="3" customWidth="1"/>
    <col min="7" max="7" width="16.85546875" style="3" customWidth="1"/>
    <col min="8" max="8" width="31.28515625" style="4" customWidth="1"/>
    <col min="9" max="9" width="19.28515625" style="3" bestFit="1" customWidth="1"/>
    <col min="10" max="10" width="14.5703125" style="4" bestFit="1" customWidth="1"/>
    <col min="11" max="16384" width="9.140625" style="4"/>
  </cols>
  <sheetData>
    <row r="1" spans="1:9" ht="15" hidden="1" customHeight="1" x14ac:dyDescent="0.25">
      <c r="H1" s="5"/>
    </row>
    <row r="2" spans="1:9" s="6" customFormat="1" ht="21.95" customHeight="1" x14ac:dyDescent="0.25">
      <c r="A2" s="69" t="s">
        <v>140</v>
      </c>
      <c r="B2" s="69"/>
      <c r="C2" s="69"/>
      <c r="D2" s="69"/>
      <c r="E2" s="69"/>
      <c r="F2" s="69"/>
      <c r="G2" s="69"/>
      <c r="H2" s="69"/>
      <c r="I2" s="32"/>
    </row>
    <row r="3" spans="1:9" s="6" customFormat="1" ht="21.95" customHeight="1" x14ac:dyDescent="0.25">
      <c r="A3" s="63" t="s">
        <v>66</v>
      </c>
      <c r="B3" s="63"/>
      <c r="C3" s="63"/>
      <c r="D3" s="63"/>
      <c r="E3" s="63"/>
      <c r="F3" s="63"/>
      <c r="G3" s="63"/>
      <c r="H3" s="63"/>
      <c r="I3" s="32"/>
    </row>
    <row r="4" spans="1:9" s="6" customFormat="1" ht="21.95" customHeight="1" x14ac:dyDescent="0.25">
      <c r="A4" s="64" t="str">
        <f>'Phụ lục 3'!A5:F5</f>
        <v>Kèm theo Báo cáo số:           /BC-UBND ngày     tháng     năm 2023 của Ủy ban nhân dân thành phố Ngã Bảy)</v>
      </c>
      <c r="B4" s="64"/>
      <c r="C4" s="64"/>
      <c r="D4" s="64"/>
      <c r="E4" s="64"/>
      <c r="F4" s="64"/>
      <c r="G4" s="64"/>
      <c r="H4" s="64"/>
      <c r="I4" s="32"/>
    </row>
    <row r="5" spans="1:9" ht="21.95" customHeight="1" x14ac:dyDescent="0.25">
      <c r="A5" s="7"/>
      <c r="B5" s="7"/>
      <c r="C5" s="7"/>
      <c r="D5" s="7"/>
      <c r="E5" s="7"/>
      <c r="F5" s="7"/>
      <c r="G5" s="7"/>
      <c r="H5" s="7"/>
    </row>
    <row r="6" spans="1:9" ht="21.95" customHeight="1" x14ac:dyDescent="0.25">
      <c r="H6" s="14" t="s">
        <v>156</v>
      </c>
    </row>
    <row r="7" spans="1:9" s="8" customFormat="1" ht="24.95" customHeight="1" x14ac:dyDescent="0.25">
      <c r="A7" s="67" t="s">
        <v>0</v>
      </c>
      <c r="B7" s="67" t="s">
        <v>35</v>
      </c>
      <c r="C7" s="66" t="s">
        <v>65</v>
      </c>
      <c r="D7" s="66"/>
      <c r="E7" s="66"/>
      <c r="F7" s="66" t="s">
        <v>2</v>
      </c>
      <c r="G7" s="68" t="s">
        <v>36</v>
      </c>
      <c r="H7" s="67" t="s">
        <v>3</v>
      </c>
      <c r="I7" s="33"/>
    </row>
    <row r="8" spans="1:9" s="9" customFormat="1" ht="39.75" customHeight="1" x14ac:dyDescent="0.25">
      <c r="A8" s="67"/>
      <c r="B8" s="67"/>
      <c r="C8" s="31" t="s">
        <v>125</v>
      </c>
      <c r="D8" s="31" t="s">
        <v>124</v>
      </c>
      <c r="E8" s="31" t="s">
        <v>126</v>
      </c>
      <c r="F8" s="66"/>
      <c r="G8" s="68"/>
      <c r="H8" s="67"/>
      <c r="I8" s="34"/>
    </row>
    <row r="9" spans="1:9" s="12" customFormat="1" ht="24.95" customHeight="1" x14ac:dyDescent="0.25">
      <c r="A9" s="10" t="s">
        <v>4</v>
      </c>
      <c r="B9" s="10" t="s">
        <v>5</v>
      </c>
      <c r="C9" s="10" t="s">
        <v>128</v>
      </c>
      <c r="D9" s="10" t="s">
        <v>6</v>
      </c>
      <c r="E9" s="10" t="s">
        <v>127</v>
      </c>
      <c r="F9" s="10" t="s">
        <v>39</v>
      </c>
      <c r="G9" s="10" t="s">
        <v>130</v>
      </c>
      <c r="H9" s="10" t="s">
        <v>129</v>
      </c>
      <c r="I9" s="35"/>
    </row>
    <row r="10" spans="1:9" s="39" customFormat="1" ht="24.95" customHeight="1" x14ac:dyDescent="0.25">
      <c r="A10" s="46"/>
      <c r="B10" s="46" t="s">
        <v>131</v>
      </c>
      <c r="C10" s="37">
        <f>C11+C21+C24+C30+C35+C43</f>
        <v>14595675240</v>
      </c>
      <c r="D10" s="37">
        <f>D11+D21+D24+D30+D35+D43</f>
        <v>12952275240</v>
      </c>
      <c r="E10" s="37">
        <f>E11+E21+E24+E30+E35+E43</f>
        <v>1643400000</v>
      </c>
      <c r="F10" s="37">
        <f>F11+F21+F24+F30+F35+F43</f>
        <v>3174728673</v>
      </c>
      <c r="G10" s="37">
        <f>G11+G21+G24+G30+G35+G43</f>
        <v>11420946567</v>
      </c>
      <c r="H10" s="37"/>
      <c r="I10" s="38"/>
    </row>
    <row r="11" spans="1:9" s="44" customFormat="1" ht="24.95" customHeight="1" x14ac:dyDescent="0.25">
      <c r="A11" s="40">
        <v>1</v>
      </c>
      <c r="B11" s="50" t="s">
        <v>68</v>
      </c>
      <c r="C11" s="41">
        <f>SUM(C12:C20)</f>
        <v>4335477121</v>
      </c>
      <c r="D11" s="41">
        <f>SUM(D12:D20)</f>
        <v>3292077121</v>
      </c>
      <c r="E11" s="41">
        <f>SUM(E12:E20)</f>
        <v>1043400000</v>
      </c>
      <c r="F11" s="41">
        <f>SUM(F12:F20)</f>
        <v>1047729554</v>
      </c>
      <c r="G11" s="41">
        <f>SUM(G12:G20)</f>
        <v>3287747567</v>
      </c>
      <c r="H11" s="42"/>
      <c r="I11" s="43"/>
    </row>
    <row r="12" spans="1:9" s="19" customFormat="1" ht="36" customHeight="1" x14ac:dyDescent="0.25">
      <c r="A12" s="27" t="s">
        <v>11</v>
      </c>
      <c r="B12" s="28" t="s">
        <v>69</v>
      </c>
      <c r="C12" s="16">
        <f>D12+E12</f>
        <v>365688960</v>
      </c>
      <c r="D12" s="16">
        <v>365688960</v>
      </c>
      <c r="E12" s="16"/>
      <c r="F12" s="16"/>
      <c r="G12" s="16">
        <f>C12-F12</f>
        <v>365688960</v>
      </c>
      <c r="H12" s="23"/>
      <c r="I12" s="36"/>
    </row>
    <row r="13" spans="1:9" s="19" customFormat="1" ht="30" customHeight="1" x14ac:dyDescent="0.25">
      <c r="A13" s="27" t="s">
        <v>12</v>
      </c>
      <c r="B13" s="28" t="s">
        <v>70</v>
      </c>
      <c r="C13" s="16">
        <f t="shared" ref="C13:C52" si="0">D13+E13</f>
        <v>1256634200</v>
      </c>
      <c r="D13" s="16">
        <v>1256634200</v>
      </c>
      <c r="E13" s="16"/>
      <c r="F13" s="26"/>
      <c r="G13" s="16">
        <f t="shared" ref="G13:G52" si="1">C13-F13</f>
        <v>1256634200</v>
      </c>
      <c r="H13" s="30"/>
      <c r="I13" s="36"/>
    </row>
    <row r="14" spans="1:9" s="19" customFormat="1" ht="54" customHeight="1" x14ac:dyDescent="0.25">
      <c r="A14" s="27" t="s">
        <v>13</v>
      </c>
      <c r="B14" s="28" t="s">
        <v>132</v>
      </c>
      <c r="C14" s="16">
        <f t="shared" si="0"/>
        <v>788424407</v>
      </c>
      <c r="D14" s="16">
        <v>788424407</v>
      </c>
      <c r="E14" s="16"/>
      <c r="F14" s="26"/>
      <c r="G14" s="16">
        <f t="shared" si="1"/>
        <v>788424407</v>
      </c>
      <c r="H14" s="23"/>
      <c r="I14" s="36"/>
    </row>
    <row r="15" spans="1:9" s="19" customFormat="1" ht="54" customHeight="1" x14ac:dyDescent="0.25">
      <c r="A15" s="27" t="s">
        <v>14</v>
      </c>
      <c r="B15" s="28" t="s">
        <v>88</v>
      </c>
      <c r="C15" s="16">
        <f t="shared" si="0"/>
        <v>877000000</v>
      </c>
      <c r="D15" s="16">
        <v>877000000</v>
      </c>
      <c r="E15" s="16"/>
      <c r="F15" s="26"/>
      <c r="G15" s="16">
        <f t="shared" si="1"/>
        <v>877000000</v>
      </c>
      <c r="H15" s="18"/>
      <c r="I15" s="36"/>
    </row>
    <row r="16" spans="1:9" s="19" customFormat="1" ht="54.95" customHeight="1" x14ac:dyDescent="0.25">
      <c r="A16" s="27" t="s">
        <v>80</v>
      </c>
      <c r="B16" s="28" t="s">
        <v>81</v>
      </c>
      <c r="C16" s="16">
        <f t="shared" si="0"/>
        <v>4329554</v>
      </c>
      <c r="D16" s="16">
        <v>4329554</v>
      </c>
      <c r="E16" s="16"/>
      <c r="F16" s="26">
        <f>D16</f>
        <v>4329554</v>
      </c>
      <c r="G16" s="16">
        <f t="shared" si="1"/>
        <v>0</v>
      </c>
      <c r="H16" s="57" t="s">
        <v>136</v>
      </c>
      <c r="I16" s="36"/>
    </row>
    <row r="17" spans="1:10" s="19" customFormat="1" ht="72.75" customHeight="1" x14ac:dyDescent="0.25">
      <c r="A17" s="22" t="s">
        <v>82</v>
      </c>
      <c r="B17" s="51" t="s">
        <v>83</v>
      </c>
      <c r="C17" s="16">
        <f t="shared" si="0"/>
        <v>900000000</v>
      </c>
      <c r="D17" s="16"/>
      <c r="E17" s="16">
        <v>900000000</v>
      </c>
      <c r="F17" s="26"/>
      <c r="G17" s="16">
        <f t="shared" si="1"/>
        <v>900000000</v>
      </c>
      <c r="H17" s="56" t="s">
        <v>134</v>
      </c>
      <c r="I17" s="36">
        <f>E17-F19</f>
        <v>71679654</v>
      </c>
      <c r="J17" s="65">
        <f>SUM(I17:I18)</f>
        <v>900000000</v>
      </c>
    </row>
    <row r="18" spans="1:10" s="19" customFormat="1" ht="68.25" customHeight="1" x14ac:dyDescent="0.25">
      <c r="A18" s="22" t="s">
        <v>84</v>
      </c>
      <c r="B18" s="51" t="s">
        <v>85</v>
      </c>
      <c r="C18" s="16">
        <f t="shared" si="0"/>
        <v>143400000</v>
      </c>
      <c r="D18" s="16"/>
      <c r="E18" s="16">
        <v>143400000</v>
      </c>
      <c r="F18" s="26">
        <f>88247191-F16</f>
        <v>83917637</v>
      </c>
      <c r="G18" s="16">
        <f t="shared" si="1"/>
        <v>59482363</v>
      </c>
      <c r="H18" s="57" t="s">
        <v>135</v>
      </c>
      <c r="I18" s="36">
        <v>828320346</v>
      </c>
      <c r="J18" s="65"/>
    </row>
    <row r="19" spans="1:10" s="19" customFormat="1" ht="54.95" customHeight="1" x14ac:dyDescent="0.25">
      <c r="A19" s="22" t="s">
        <v>86</v>
      </c>
      <c r="B19" s="51" t="s">
        <v>87</v>
      </c>
      <c r="C19" s="16">
        <f t="shared" si="0"/>
        <v>0</v>
      </c>
      <c r="D19" s="16"/>
      <c r="E19" s="16"/>
      <c r="F19" s="16">
        <v>828320346</v>
      </c>
      <c r="G19" s="16">
        <f t="shared" si="1"/>
        <v>-828320346</v>
      </c>
      <c r="H19" s="51" t="s">
        <v>137</v>
      </c>
      <c r="I19" s="36">
        <v>83917637</v>
      </c>
      <c r="J19" s="65">
        <f>SUM(I19:I20)</f>
        <v>143400000</v>
      </c>
    </row>
    <row r="20" spans="1:10" s="19" customFormat="1" ht="54.95" customHeight="1" x14ac:dyDescent="0.25">
      <c r="A20" s="22" t="s">
        <v>86</v>
      </c>
      <c r="B20" s="51" t="s">
        <v>87</v>
      </c>
      <c r="C20" s="16">
        <f t="shared" si="0"/>
        <v>0</v>
      </c>
      <c r="D20" s="16"/>
      <c r="E20" s="18"/>
      <c r="F20" s="16">
        <v>131162017</v>
      </c>
      <c r="G20" s="16">
        <f t="shared" si="1"/>
        <v>-131162017</v>
      </c>
      <c r="H20" s="23" t="s">
        <v>138</v>
      </c>
      <c r="I20" s="36">
        <v>59482363</v>
      </c>
      <c r="J20" s="65"/>
    </row>
    <row r="21" spans="1:10" s="44" customFormat="1" ht="24.95" customHeight="1" x14ac:dyDescent="0.25">
      <c r="A21" s="40">
        <v>2</v>
      </c>
      <c r="B21" s="50" t="s">
        <v>89</v>
      </c>
      <c r="C21" s="45">
        <f>SUM(C22:C23)</f>
        <v>200000000</v>
      </c>
      <c r="D21" s="45">
        <f t="shared" ref="D21:G21" si="2">SUM(D22:D23)</f>
        <v>200000000</v>
      </c>
      <c r="E21" s="45">
        <f t="shared" si="2"/>
        <v>0</v>
      </c>
      <c r="F21" s="45">
        <f t="shared" si="2"/>
        <v>200000000</v>
      </c>
      <c r="G21" s="45">
        <f t="shared" si="2"/>
        <v>0</v>
      </c>
      <c r="H21" s="42"/>
      <c r="I21" s="43"/>
    </row>
    <row r="22" spans="1:10" s="19" customFormat="1" ht="24.95" customHeight="1" x14ac:dyDescent="0.25">
      <c r="A22" s="25" t="s">
        <v>15</v>
      </c>
      <c r="B22" s="52" t="s">
        <v>90</v>
      </c>
      <c r="C22" s="16">
        <f t="shared" si="0"/>
        <v>200000000</v>
      </c>
      <c r="D22" s="16">
        <v>200000000</v>
      </c>
      <c r="E22" s="16"/>
      <c r="F22" s="26"/>
      <c r="G22" s="16">
        <f t="shared" si="1"/>
        <v>200000000</v>
      </c>
      <c r="H22" s="18"/>
      <c r="I22" s="36"/>
    </row>
    <row r="23" spans="1:10" s="19" customFormat="1" ht="24.95" customHeight="1" x14ac:dyDescent="0.25">
      <c r="A23" s="25" t="s">
        <v>16</v>
      </c>
      <c r="B23" s="53" t="s">
        <v>91</v>
      </c>
      <c r="C23" s="16">
        <f t="shared" si="0"/>
        <v>0</v>
      </c>
      <c r="D23" s="16"/>
      <c r="E23" s="16"/>
      <c r="F23" s="26">
        <v>200000000</v>
      </c>
      <c r="G23" s="16">
        <f t="shared" si="1"/>
        <v>-200000000</v>
      </c>
      <c r="H23" s="18"/>
      <c r="I23" s="36"/>
    </row>
    <row r="24" spans="1:10" s="44" customFormat="1" ht="24.95" customHeight="1" x14ac:dyDescent="0.25">
      <c r="A24" s="40">
        <v>3</v>
      </c>
      <c r="B24" s="50" t="s">
        <v>71</v>
      </c>
      <c r="C24" s="45">
        <f>SUM(C25:C29)</f>
        <v>1650000000</v>
      </c>
      <c r="D24" s="45">
        <f t="shared" ref="D24:G24" si="3">SUM(D25:D29)</f>
        <v>1050000000</v>
      </c>
      <c r="E24" s="45">
        <f t="shared" si="3"/>
        <v>600000000</v>
      </c>
      <c r="F24" s="45">
        <f t="shared" si="3"/>
        <v>0</v>
      </c>
      <c r="G24" s="45">
        <f t="shared" si="3"/>
        <v>1650000000</v>
      </c>
      <c r="H24" s="42"/>
      <c r="I24" s="43"/>
    </row>
    <row r="25" spans="1:10" s="19" customFormat="1" ht="54.95" customHeight="1" x14ac:dyDescent="0.25">
      <c r="A25" s="29" t="s">
        <v>17</v>
      </c>
      <c r="B25" s="54" t="s">
        <v>72</v>
      </c>
      <c r="C25" s="16">
        <f t="shared" si="0"/>
        <v>400000000</v>
      </c>
      <c r="D25" s="16">
        <v>400000000</v>
      </c>
      <c r="E25" s="16"/>
      <c r="F25" s="26"/>
      <c r="G25" s="16">
        <f t="shared" si="1"/>
        <v>400000000</v>
      </c>
      <c r="H25" s="18"/>
      <c r="I25" s="36"/>
    </row>
    <row r="26" spans="1:10" s="19" customFormat="1" ht="69" customHeight="1" x14ac:dyDescent="0.25">
      <c r="A26" s="29" t="s">
        <v>18</v>
      </c>
      <c r="B26" s="54" t="s">
        <v>157</v>
      </c>
      <c r="C26" s="16">
        <f t="shared" si="0"/>
        <v>250000000</v>
      </c>
      <c r="D26" s="16">
        <v>250000000</v>
      </c>
      <c r="E26" s="16"/>
      <c r="F26" s="26"/>
      <c r="G26" s="16">
        <f t="shared" si="1"/>
        <v>250000000</v>
      </c>
      <c r="H26" s="18"/>
      <c r="I26" s="36"/>
    </row>
    <row r="27" spans="1:10" s="19" customFormat="1" ht="67.5" customHeight="1" x14ac:dyDescent="0.25">
      <c r="A27" s="29" t="s">
        <v>30</v>
      </c>
      <c r="B27" s="54" t="s">
        <v>74</v>
      </c>
      <c r="C27" s="16">
        <f t="shared" si="0"/>
        <v>200000000</v>
      </c>
      <c r="D27" s="26">
        <v>200000000</v>
      </c>
      <c r="E27" s="26"/>
      <c r="F27" s="26"/>
      <c r="G27" s="16">
        <f t="shared" si="1"/>
        <v>200000000</v>
      </c>
      <c r="H27" s="18"/>
      <c r="I27" s="36"/>
    </row>
    <row r="28" spans="1:10" s="19" customFormat="1" ht="40.5" customHeight="1" x14ac:dyDescent="0.25">
      <c r="A28" s="29" t="s">
        <v>92</v>
      </c>
      <c r="B28" s="54" t="s">
        <v>75</v>
      </c>
      <c r="C28" s="16">
        <f t="shared" si="0"/>
        <v>200000000</v>
      </c>
      <c r="D28" s="47">
        <v>200000000</v>
      </c>
      <c r="E28" s="47"/>
      <c r="F28" s="47"/>
      <c r="G28" s="16">
        <f t="shared" si="1"/>
        <v>200000000</v>
      </c>
      <c r="H28" s="18"/>
      <c r="I28" s="36"/>
    </row>
    <row r="29" spans="1:10" s="19" customFormat="1" ht="53.25" customHeight="1" x14ac:dyDescent="0.25">
      <c r="A29" s="29" t="s">
        <v>93</v>
      </c>
      <c r="B29" s="54" t="s">
        <v>121</v>
      </c>
      <c r="C29" s="16">
        <f t="shared" si="0"/>
        <v>600000000</v>
      </c>
      <c r="D29" s="16"/>
      <c r="E29" s="16">
        <v>600000000</v>
      </c>
      <c r="F29" s="16"/>
      <c r="G29" s="16">
        <f t="shared" si="1"/>
        <v>600000000</v>
      </c>
      <c r="H29" s="18"/>
      <c r="I29" s="36"/>
    </row>
    <row r="30" spans="1:10" s="44" customFormat="1" ht="33" customHeight="1" x14ac:dyDescent="0.25">
      <c r="A30" s="40">
        <v>4</v>
      </c>
      <c r="B30" s="50" t="s">
        <v>94</v>
      </c>
      <c r="C30" s="45">
        <f>SUM(C31:C34)</f>
        <v>249999119</v>
      </c>
      <c r="D30" s="45">
        <f t="shared" ref="D30:G30" si="4">SUM(D31:D34)</f>
        <v>249999119</v>
      </c>
      <c r="E30" s="45">
        <f t="shared" si="4"/>
        <v>0</v>
      </c>
      <c r="F30" s="45">
        <f t="shared" si="4"/>
        <v>226999119</v>
      </c>
      <c r="G30" s="45">
        <f t="shared" si="4"/>
        <v>23000000</v>
      </c>
      <c r="H30" s="42"/>
      <c r="I30" s="43"/>
    </row>
    <row r="31" spans="1:10" s="19" customFormat="1" ht="39.75" customHeight="1" x14ac:dyDescent="0.25">
      <c r="A31" s="25" t="s">
        <v>19</v>
      </c>
      <c r="B31" s="53" t="s">
        <v>95</v>
      </c>
      <c r="C31" s="16">
        <f t="shared" si="0"/>
        <v>249999119</v>
      </c>
      <c r="D31" s="16">
        <v>249999119</v>
      </c>
      <c r="E31" s="16"/>
      <c r="F31" s="16"/>
      <c r="G31" s="16">
        <f t="shared" si="1"/>
        <v>249999119</v>
      </c>
      <c r="H31" s="18"/>
      <c r="I31" s="36"/>
    </row>
    <row r="32" spans="1:10" s="19" customFormat="1" ht="24.95" customHeight="1" x14ac:dyDescent="0.25">
      <c r="A32" s="25" t="s">
        <v>20</v>
      </c>
      <c r="B32" s="53" t="s">
        <v>96</v>
      </c>
      <c r="C32" s="16">
        <f t="shared" si="0"/>
        <v>0</v>
      </c>
      <c r="D32" s="16"/>
      <c r="E32" s="16"/>
      <c r="F32" s="16">
        <v>110000000</v>
      </c>
      <c r="G32" s="16">
        <f t="shared" si="1"/>
        <v>-110000000</v>
      </c>
      <c r="H32" s="18"/>
      <c r="I32" s="36"/>
    </row>
    <row r="33" spans="1:9" s="19" customFormat="1" ht="24.95" customHeight="1" x14ac:dyDescent="0.25">
      <c r="A33" s="25" t="s">
        <v>99</v>
      </c>
      <c r="B33" s="53" t="s">
        <v>97</v>
      </c>
      <c r="C33" s="16">
        <f t="shared" si="0"/>
        <v>0</v>
      </c>
      <c r="D33" s="16"/>
      <c r="E33" s="16"/>
      <c r="F33" s="16">
        <v>46999119</v>
      </c>
      <c r="G33" s="16">
        <f t="shared" si="1"/>
        <v>-46999119</v>
      </c>
      <c r="H33" s="18"/>
      <c r="I33" s="36"/>
    </row>
    <row r="34" spans="1:9" s="19" customFormat="1" ht="24.95" customHeight="1" x14ac:dyDescent="0.25">
      <c r="A34" s="25" t="s">
        <v>100</v>
      </c>
      <c r="B34" s="53" t="s">
        <v>98</v>
      </c>
      <c r="C34" s="16">
        <f t="shared" si="0"/>
        <v>0</v>
      </c>
      <c r="D34" s="16"/>
      <c r="E34" s="16"/>
      <c r="F34" s="16">
        <v>70000000</v>
      </c>
      <c r="G34" s="16">
        <f t="shared" si="1"/>
        <v>-70000000</v>
      </c>
      <c r="H34" s="18"/>
      <c r="I34" s="36"/>
    </row>
    <row r="35" spans="1:9" s="44" customFormat="1" ht="24.95" customHeight="1" x14ac:dyDescent="0.25">
      <c r="A35" s="40">
        <v>5</v>
      </c>
      <c r="B35" s="50" t="s">
        <v>76</v>
      </c>
      <c r="C35" s="45">
        <f>SUM(C36:C42)</f>
        <v>1825199000</v>
      </c>
      <c r="D35" s="45">
        <f t="shared" ref="D35:G35" si="5">SUM(D36:D42)</f>
        <v>1825199000</v>
      </c>
      <c r="E35" s="45">
        <f t="shared" si="5"/>
        <v>0</v>
      </c>
      <c r="F35" s="45">
        <f t="shared" si="5"/>
        <v>1000000000</v>
      </c>
      <c r="G35" s="45">
        <f t="shared" si="5"/>
        <v>825199000</v>
      </c>
      <c r="H35" s="42"/>
      <c r="I35" s="43"/>
    </row>
    <row r="36" spans="1:9" s="19" customFormat="1" ht="24.95" customHeight="1" x14ac:dyDescent="0.25">
      <c r="A36" s="25" t="s">
        <v>21</v>
      </c>
      <c r="B36" s="53" t="s">
        <v>101</v>
      </c>
      <c r="C36" s="16">
        <f t="shared" si="0"/>
        <v>467500000</v>
      </c>
      <c r="D36" s="16">
        <v>467500000</v>
      </c>
      <c r="E36" s="16"/>
      <c r="F36" s="16"/>
      <c r="G36" s="16">
        <f t="shared" si="1"/>
        <v>467500000</v>
      </c>
      <c r="H36" s="18"/>
      <c r="I36" s="36"/>
    </row>
    <row r="37" spans="1:9" s="19" customFormat="1" ht="24.95" customHeight="1" x14ac:dyDescent="0.25">
      <c r="A37" s="25" t="s">
        <v>22</v>
      </c>
      <c r="B37" s="53" t="s">
        <v>102</v>
      </c>
      <c r="C37" s="16">
        <f t="shared" si="0"/>
        <v>150000000</v>
      </c>
      <c r="D37" s="16">
        <v>150000000</v>
      </c>
      <c r="E37" s="16"/>
      <c r="F37" s="16"/>
      <c r="G37" s="16">
        <f t="shared" si="1"/>
        <v>150000000</v>
      </c>
      <c r="H37" s="18"/>
      <c r="I37" s="36"/>
    </row>
    <row r="38" spans="1:9" s="19" customFormat="1" ht="39.950000000000003" customHeight="1" x14ac:dyDescent="0.25">
      <c r="A38" s="25" t="s">
        <v>103</v>
      </c>
      <c r="B38" s="53" t="s">
        <v>104</v>
      </c>
      <c r="C38" s="16">
        <f t="shared" si="0"/>
        <v>253000000</v>
      </c>
      <c r="D38" s="16">
        <v>253000000</v>
      </c>
      <c r="E38" s="16"/>
      <c r="F38" s="16"/>
      <c r="G38" s="16">
        <f t="shared" si="1"/>
        <v>253000000</v>
      </c>
      <c r="H38" s="18"/>
      <c r="I38" s="36"/>
    </row>
    <row r="39" spans="1:9" s="19" customFormat="1" ht="39.950000000000003" customHeight="1" x14ac:dyDescent="0.25">
      <c r="A39" s="25" t="s">
        <v>105</v>
      </c>
      <c r="B39" s="53" t="s">
        <v>106</v>
      </c>
      <c r="C39" s="16">
        <f t="shared" si="0"/>
        <v>450000000</v>
      </c>
      <c r="D39" s="16">
        <v>450000000</v>
      </c>
      <c r="E39" s="16"/>
      <c r="F39" s="16"/>
      <c r="G39" s="16">
        <f t="shared" si="1"/>
        <v>450000000</v>
      </c>
      <c r="H39" s="18"/>
      <c r="I39" s="36"/>
    </row>
    <row r="40" spans="1:9" s="19" customFormat="1" ht="39.950000000000003" customHeight="1" x14ac:dyDescent="0.25">
      <c r="A40" s="25" t="s">
        <v>107</v>
      </c>
      <c r="B40" s="53" t="s">
        <v>108</v>
      </c>
      <c r="C40" s="16">
        <f t="shared" si="0"/>
        <v>434699000</v>
      </c>
      <c r="D40" s="16">
        <v>434699000</v>
      </c>
      <c r="E40" s="16"/>
      <c r="F40" s="16"/>
      <c r="G40" s="16">
        <f t="shared" si="1"/>
        <v>434699000</v>
      </c>
      <c r="H40" s="18"/>
      <c r="I40" s="36"/>
    </row>
    <row r="41" spans="1:9" s="19" customFormat="1" ht="39.950000000000003" customHeight="1" x14ac:dyDescent="0.25">
      <c r="A41" s="25" t="s">
        <v>109</v>
      </c>
      <c r="B41" s="53" t="s">
        <v>110</v>
      </c>
      <c r="C41" s="16">
        <f t="shared" si="0"/>
        <v>70000000</v>
      </c>
      <c r="D41" s="16">
        <v>70000000</v>
      </c>
      <c r="E41" s="16"/>
      <c r="F41" s="16"/>
      <c r="G41" s="16">
        <f t="shared" si="1"/>
        <v>70000000</v>
      </c>
      <c r="H41" s="18"/>
      <c r="I41" s="36"/>
    </row>
    <row r="42" spans="1:9" s="19" customFormat="1" ht="24.95" customHeight="1" x14ac:dyDescent="0.25">
      <c r="A42" s="25" t="s">
        <v>111</v>
      </c>
      <c r="B42" s="53" t="s">
        <v>142</v>
      </c>
      <c r="C42" s="16">
        <f t="shared" si="0"/>
        <v>0</v>
      </c>
      <c r="D42" s="16"/>
      <c r="E42" s="16"/>
      <c r="F42" s="16">
        <v>1000000000</v>
      </c>
      <c r="G42" s="16">
        <f t="shared" si="1"/>
        <v>-1000000000</v>
      </c>
      <c r="H42" s="18"/>
      <c r="I42" s="36"/>
    </row>
    <row r="43" spans="1:9" s="44" customFormat="1" ht="24.95" customHeight="1" x14ac:dyDescent="0.25">
      <c r="A43" s="40">
        <v>6</v>
      </c>
      <c r="B43" s="50" t="s">
        <v>77</v>
      </c>
      <c r="C43" s="45">
        <f>SUM(C44:C52)</f>
        <v>6335000000</v>
      </c>
      <c r="D43" s="45">
        <f t="shared" ref="D43:G43" si="6">SUM(D44:D52)</f>
        <v>6335000000</v>
      </c>
      <c r="E43" s="45">
        <f t="shared" si="6"/>
        <v>0</v>
      </c>
      <c r="F43" s="45">
        <f t="shared" si="6"/>
        <v>700000000</v>
      </c>
      <c r="G43" s="45">
        <f t="shared" si="6"/>
        <v>5635000000</v>
      </c>
      <c r="H43" s="42"/>
      <c r="I43" s="43"/>
    </row>
    <row r="44" spans="1:9" s="19" customFormat="1" ht="57" customHeight="1" x14ac:dyDescent="0.25">
      <c r="A44" s="25" t="s">
        <v>23</v>
      </c>
      <c r="B44" s="53" t="s">
        <v>133</v>
      </c>
      <c r="C44" s="16">
        <f t="shared" si="0"/>
        <v>450000000</v>
      </c>
      <c r="D44" s="16">
        <v>450000000</v>
      </c>
      <c r="E44" s="16"/>
      <c r="F44" s="26"/>
      <c r="G44" s="16">
        <f t="shared" si="1"/>
        <v>450000000</v>
      </c>
      <c r="H44" s="18"/>
      <c r="I44" s="36"/>
    </row>
    <row r="45" spans="1:9" s="19" customFormat="1" ht="57" customHeight="1" x14ac:dyDescent="0.25">
      <c r="A45" s="25" t="s">
        <v>24</v>
      </c>
      <c r="B45" s="53" t="s">
        <v>112</v>
      </c>
      <c r="C45" s="16">
        <f t="shared" si="0"/>
        <v>100000000</v>
      </c>
      <c r="D45" s="16">
        <v>100000000</v>
      </c>
      <c r="E45" s="16"/>
      <c r="F45" s="26"/>
      <c r="G45" s="16">
        <f t="shared" si="1"/>
        <v>100000000</v>
      </c>
      <c r="H45" s="18"/>
      <c r="I45" s="36"/>
    </row>
    <row r="46" spans="1:9" s="19" customFormat="1" ht="39" customHeight="1" x14ac:dyDescent="0.25">
      <c r="A46" s="25" t="s">
        <v>54</v>
      </c>
      <c r="B46" s="53" t="s">
        <v>113</v>
      </c>
      <c r="C46" s="16">
        <f t="shared" si="0"/>
        <v>2900000000</v>
      </c>
      <c r="D46" s="16">
        <v>2900000000</v>
      </c>
      <c r="E46" s="16"/>
      <c r="F46" s="26"/>
      <c r="G46" s="16">
        <f t="shared" si="1"/>
        <v>2900000000</v>
      </c>
      <c r="H46" s="18"/>
      <c r="I46" s="36"/>
    </row>
    <row r="47" spans="1:9" s="19" customFormat="1" ht="39" customHeight="1" x14ac:dyDescent="0.25">
      <c r="A47" s="25" t="s">
        <v>55</v>
      </c>
      <c r="B47" s="53" t="s">
        <v>114</v>
      </c>
      <c r="C47" s="16">
        <f t="shared" si="0"/>
        <v>2600000000</v>
      </c>
      <c r="D47" s="16">
        <v>2600000000</v>
      </c>
      <c r="E47" s="16"/>
      <c r="F47" s="26"/>
      <c r="G47" s="16">
        <f t="shared" si="1"/>
        <v>2600000000</v>
      </c>
      <c r="H47" s="18"/>
      <c r="I47" s="36"/>
    </row>
    <row r="48" spans="1:9" s="19" customFormat="1" ht="105" customHeight="1" x14ac:dyDescent="0.25">
      <c r="A48" s="25" t="s">
        <v>57</v>
      </c>
      <c r="B48" s="53" t="s">
        <v>122</v>
      </c>
      <c r="C48" s="16">
        <f t="shared" si="0"/>
        <v>200000000</v>
      </c>
      <c r="D48" s="16">
        <v>200000000</v>
      </c>
      <c r="E48" s="16"/>
      <c r="F48" s="26"/>
      <c r="G48" s="16">
        <f t="shared" si="1"/>
        <v>200000000</v>
      </c>
      <c r="H48" s="18"/>
      <c r="I48" s="36"/>
    </row>
    <row r="49" spans="1:9" s="19" customFormat="1" ht="109.5" customHeight="1" x14ac:dyDescent="0.25">
      <c r="A49" s="25" t="s">
        <v>115</v>
      </c>
      <c r="B49" s="53" t="s">
        <v>123</v>
      </c>
      <c r="C49" s="16">
        <f t="shared" si="0"/>
        <v>85000000</v>
      </c>
      <c r="D49" s="16">
        <v>85000000</v>
      </c>
      <c r="E49" s="16"/>
      <c r="F49" s="26"/>
      <c r="G49" s="16">
        <f t="shared" si="1"/>
        <v>85000000</v>
      </c>
      <c r="H49" s="18"/>
      <c r="I49" s="36"/>
    </row>
    <row r="50" spans="1:9" s="19" customFormat="1" ht="54.95" customHeight="1" x14ac:dyDescent="0.25">
      <c r="A50" s="25" t="s">
        <v>116</v>
      </c>
      <c r="B50" s="53" t="s">
        <v>117</v>
      </c>
      <c r="C50" s="16">
        <f t="shared" si="0"/>
        <v>0</v>
      </c>
      <c r="D50" s="16"/>
      <c r="E50" s="16"/>
      <c r="F50" s="26"/>
      <c r="G50" s="16">
        <f t="shared" si="1"/>
        <v>0</v>
      </c>
      <c r="H50" s="18"/>
      <c r="I50" s="36"/>
    </row>
    <row r="51" spans="1:9" s="19" customFormat="1" ht="54.95" customHeight="1" x14ac:dyDescent="0.25">
      <c r="A51" s="25" t="s">
        <v>118</v>
      </c>
      <c r="B51" s="53" t="s">
        <v>119</v>
      </c>
      <c r="C51" s="16">
        <f t="shared" si="0"/>
        <v>0</v>
      </c>
      <c r="D51" s="16"/>
      <c r="E51" s="16"/>
      <c r="F51" s="26">
        <v>300000000</v>
      </c>
      <c r="G51" s="16">
        <f t="shared" si="1"/>
        <v>-300000000</v>
      </c>
      <c r="H51" s="18"/>
      <c r="I51" s="36"/>
    </row>
    <row r="52" spans="1:9" s="19" customFormat="1" ht="33" customHeight="1" x14ac:dyDescent="0.25">
      <c r="A52" s="48" t="s">
        <v>120</v>
      </c>
      <c r="B52" s="55" t="s">
        <v>143</v>
      </c>
      <c r="C52" s="20">
        <f t="shared" si="0"/>
        <v>0</v>
      </c>
      <c r="D52" s="20"/>
      <c r="E52" s="20"/>
      <c r="F52" s="49">
        <v>400000000</v>
      </c>
      <c r="G52" s="20">
        <f t="shared" si="1"/>
        <v>-400000000</v>
      </c>
      <c r="H52" s="21"/>
      <c r="I52" s="36"/>
    </row>
    <row r="53" spans="1:9" ht="38.25" customHeight="1" x14ac:dyDescent="0.25">
      <c r="A53" s="62" t="s">
        <v>67</v>
      </c>
      <c r="B53" s="62"/>
      <c r="C53" s="62"/>
      <c r="D53" s="62"/>
      <c r="E53" s="62"/>
      <c r="F53" s="62"/>
      <c r="G53" s="62"/>
      <c r="H53" s="62"/>
    </row>
  </sheetData>
  <mergeCells count="12">
    <mergeCell ref="J17:J18"/>
    <mergeCell ref="J19:J20"/>
    <mergeCell ref="A53:H53"/>
    <mergeCell ref="C7:E7"/>
    <mergeCell ref="A2:H2"/>
    <mergeCell ref="A3:H3"/>
    <mergeCell ref="A4:H4"/>
    <mergeCell ref="A7:A8"/>
    <mergeCell ref="B7:B8"/>
    <mergeCell ref="F7:F8"/>
    <mergeCell ref="G7:G8"/>
    <mergeCell ref="H7:H8"/>
  </mergeCells>
  <printOptions horizontalCentered="1"/>
  <pageMargins left="0.5" right="0.25" top="0.75" bottom="1" header="0.75" footer="0.75"/>
  <pageSetup paperSize="9" scale="85" fitToWidth="0" fitToHeight="0" orientation="landscape"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tabSelected="1" topLeftCell="A2" zoomScaleNormal="100" workbookViewId="0">
      <pane xSplit="4" ySplit="11" topLeftCell="F13" activePane="bottomRight" state="frozen"/>
      <selection activeCell="A2" sqref="A2"/>
      <selection pane="topRight" activeCell="E2" sqref="E2"/>
      <selection pane="bottomLeft" activeCell="A14" sqref="A14"/>
      <selection pane="bottomRight" activeCell="C25" sqref="C25"/>
    </sheetView>
  </sheetViews>
  <sheetFormatPr defaultColWidth="9.140625" defaultRowHeight="15" x14ac:dyDescent="0.25"/>
  <cols>
    <col min="1" max="1" width="5.42578125" style="1" bestFit="1" customWidth="1"/>
    <col min="2" max="2" width="56.5703125" style="2" customWidth="1"/>
    <col min="3" max="3" width="15.85546875" style="3" customWidth="1"/>
    <col min="4" max="4" width="15.7109375" style="3" customWidth="1"/>
    <col min="5" max="5" width="19.28515625" style="3" customWidth="1"/>
    <col min="6" max="6" width="11.85546875" style="3" customWidth="1"/>
    <col min="7" max="7" width="16" style="3" customWidth="1"/>
    <col min="8" max="8" width="33.28515625" style="4" customWidth="1"/>
    <col min="9" max="9" width="19.28515625" style="3" bestFit="1" customWidth="1"/>
    <col min="10" max="10" width="14.5703125" style="4" bestFit="1" customWidth="1"/>
    <col min="11" max="11" width="9.140625" style="4"/>
    <col min="12" max="12" width="50.85546875" style="3" customWidth="1"/>
    <col min="13" max="16384" width="9.140625" style="4"/>
  </cols>
  <sheetData>
    <row r="1" spans="1:12" ht="15" hidden="1" customHeight="1" x14ac:dyDescent="0.25">
      <c r="H1" s="5"/>
    </row>
    <row r="2" spans="1:12" s="6" customFormat="1" ht="21.95" customHeight="1" x14ac:dyDescent="0.25">
      <c r="A2" s="69" t="s">
        <v>141</v>
      </c>
      <c r="B2" s="69"/>
      <c r="C2" s="69"/>
      <c r="D2" s="69"/>
      <c r="E2" s="69"/>
      <c r="F2" s="69"/>
      <c r="G2" s="69"/>
      <c r="H2" s="69"/>
      <c r="I2" s="32"/>
      <c r="L2" s="32"/>
    </row>
    <row r="3" spans="1:12" s="6" customFormat="1" ht="21.95" customHeight="1" x14ac:dyDescent="0.25">
      <c r="A3" s="63" t="s">
        <v>66</v>
      </c>
      <c r="B3" s="63"/>
      <c r="C3" s="63"/>
      <c r="D3" s="63"/>
      <c r="E3" s="63"/>
      <c r="F3" s="63"/>
      <c r="G3" s="63"/>
      <c r="H3" s="63"/>
      <c r="I3" s="32"/>
      <c r="L3" s="32"/>
    </row>
    <row r="4" spans="1:12" s="6" customFormat="1" ht="21.95" customHeight="1" x14ac:dyDescent="0.25">
      <c r="A4" s="64" t="str">
        <f>'Biểu số 01'!A4:H4</f>
        <v>Kèm theo Báo cáo số:           /BC-UBND ngày     tháng     năm 2023 của Ủy ban nhân dân thành phố Ngã Bảy)</v>
      </c>
      <c r="B4" s="64"/>
      <c r="C4" s="64"/>
      <c r="D4" s="64"/>
      <c r="E4" s="64"/>
      <c r="F4" s="64"/>
      <c r="G4" s="64"/>
      <c r="H4" s="64"/>
      <c r="I4" s="32"/>
      <c r="L4" s="32"/>
    </row>
    <row r="5" spans="1:12" x14ac:dyDescent="0.25">
      <c r="H5" s="14" t="s">
        <v>156</v>
      </c>
    </row>
    <row r="6" spans="1:12" s="8" customFormat="1" ht="21.95" customHeight="1" x14ac:dyDescent="0.25">
      <c r="A6" s="67" t="s">
        <v>0</v>
      </c>
      <c r="B6" s="67" t="s">
        <v>35</v>
      </c>
      <c r="C6" s="66" t="s">
        <v>65</v>
      </c>
      <c r="D6" s="66"/>
      <c r="E6" s="66"/>
      <c r="F6" s="66" t="s">
        <v>139</v>
      </c>
      <c r="G6" s="68" t="s">
        <v>36</v>
      </c>
      <c r="H6" s="67" t="s">
        <v>3</v>
      </c>
      <c r="I6" s="33"/>
      <c r="L6" s="33"/>
    </row>
    <row r="7" spans="1:12" s="9" customFormat="1" ht="39.950000000000003" customHeight="1" x14ac:dyDescent="0.25">
      <c r="A7" s="67"/>
      <c r="B7" s="67"/>
      <c r="C7" s="58" t="s">
        <v>125</v>
      </c>
      <c r="D7" s="58" t="s">
        <v>124</v>
      </c>
      <c r="E7" s="58" t="s">
        <v>126</v>
      </c>
      <c r="F7" s="66"/>
      <c r="G7" s="68"/>
      <c r="H7" s="67"/>
      <c r="I7" s="34"/>
      <c r="L7" s="34"/>
    </row>
    <row r="8" spans="1:12" s="12" customFormat="1" ht="21.95" customHeight="1" x14ac:dyDescent="0.25">
      <c r="A8" s="10" t="s">
        <v>4</v>
      </c>
      <c r="B8" s="10" t="s">
        <v>5</v>
      </c>
      <c r="C8" s="10" t="s">
        <v>128</v>
      </c>
      <c r="D8" s="10" t="s">
        <v>6</v>
      </c>
      <c r="E8" s="10" t="s">
        <v>127</v>
      </c>
      <c r="F8" s="10" t="s">
        <v>39</v>
      </c>
      <c r="G8" s="10" t="s">
        <v>130</v>
      </c>
      <c r="H8" s="10" t="s">
        <v>129</v>
      </c>
      <c r="I8" s="35"/>
      <c r="L8" s="17"/>
    </row>
    <row r="9" spans="1:12" s="39" customFormat="1" ht="21.95" customHeight="1" x14ac:dyDescent="0.25">
      <c r="A9" s="46"/>
      <c r="B9" s="46" t="s">
        <v>131</v>
      </c>
      <c r="C9" s="37">
        <f>C10+C12+C18+C21</f>
        <v>6424134200</v>
      </c>
      <c r="D9" s="37">
        <f t="shared" ref="D9:G9" si="0">D10+D12+D18+D21</f>
        <v>5824134200</v>
      </c>
      <c r="E9" s="37">
        <f t="shared" si="0"/>
        <v>600000000</v>
      </c>
      <c r="F9" s="37">
        <f t="shared" si="0"/>
        <v>0</v>
      </c>
      <c r="G9" s="37">
        <f t="shared" si="0"/>
        <v>6231803200</v>
      </c>
      <c r="H9" s="37"/>
      <c r="I9" s="38"/>
      <c r="L9" s="17" t="e">
        <f>G10+#REF!+G12+#REF!+G18+G21</f>
        <v>#REF!</v>
      </c>
    </row>
    <row r="10" spans="1:12" s="44" customFormat="1" ht="21.95" customHeight="1" x14ac:dyDescent="0.25">
      <c r="A10" s="40">
        <v>1</v>
      </c>
      <c r="B10" s="50" t="s">
        <v>68</v>
      </c>
      <c r="C10" s="41">
        <f>SUM(C11:C11)</f>
        <v>1256634200</v>
      </c>
      <c r="D10" s="41">
        <f>SUM(D11:D11)</f>
        <v>1256634200</v>
      </c>
      <c r="E10" s="41">
        <f>SUM(E11:E11)</f>
        <v>0</v>
      </c>
      <c r="F10" s="41">
        <f>SUM(F11:F11)</f>
        <v>0</v>
      </c>
      <c r="G10" s="41">
        <f>SUM(G11:G11)</f>
        <v>1256634200</v>
      </c>
      <c r="H10" s="42"/>
      <c r="I10" s="43"/>
      <c r="L10" s="59">
        <v>3500000000</v>
      </c>
    </row>
    <row r="11" spans="1:12" s="19" customFormat="1" ht="21.95" customHeight="1" x14ac:dyDescent="0.25">
      <c r="A11" s="27" t="s">
        <v>12</v>
      </c>
      <c r="B11" s="28" t="s">
        <v>70</v>
      </c>
      <c r="C11" s="16">
        <f t="shared" ref="C11:C22" si="1">D11+E11</f>
        <v>1256634200</v>
      </c>
      <c r="D11" s="16">
        <v>1256634200</v>
      </c>
      <c r="E11" s="16"/>
      <c r="F11" s="26"/>
      <c r="G11" s="16">
        <f t="shared" ref="G11:G19" si="2">C11-F11</f>
        <v>1256634200</v>
      </c>
      <c r="H11" s="30"/>
      <c r="I11" s="36"/>
      <c r="L11" s="60"/>
    </row>
    <row r="12" spans="1:12" s="44" customFormat="1" ht="21.95" customHeight="1" x14ac:dyDescent="0.25">
      <c r="A12" s="40">
        <v>3</v>
      </c>
      <c r="B12" s="50" t="s">
        <v>71</v>
      </c>
      <c r="C12" s="45">
        <f>SUM(C13:C17)</f>
        <v>1650000000</v>
      </c>
      <c r="D12" s="45">
        <f t="shared" ref="D12:G12" si="3">SUM(D13:D17)</f>
        <v>1050000000</v>
      </c>
      <c r="E12" s="45">
        <f t="shared" si="3"/>
        <v>600000000</v>
      </c>
      <c r="F12" s="45">
        <f t="shared" si="3"/>
        <v>0</v>
      </c>
      <c r="G12" s="45">
        <f t="shared" si="3"/>
        <v>1650000000</v>
      </c>
      <c r="H12" s="42"/>
      <c r="I12" s="43"/>
      <c r="L12" s="59"/>
    </row>
    <row r="13" spans="1:12" s="19" customFormat="1" ht="36" customHeight="1" x14ac:dyDescent="0.25">
      <c r="A13" s="29" t="s">
        <v>17</v>
      </c>
      <c r="B13" s="54" t="s">
        <v>158</v>
      </c>
      <c r="C13" s="16">
        <f t="shared" si="1"/>
        <v>400000000</v>
      </c>
      <c r="D13" s="16">
        <v>400000000</v>
      </c>
      <c r="E13" s="16"/>
      <c r="F13" s="26"/>
      <c r="G13" s="16">
        <f t="shared" si="2"/>
        <v>400000000</v>
      </c>
      <c r="H13" s="18"/>
      <c r="I13" s="36"/>
      <c r="L13" s="60"/>
    </row>
    <row r="14" spans="1:12" s="19" customFormat="1" ht="60" x14ac:dyDescent="0.25">
      <c r="A14" s="29" t="s">
        <v>18</v>
      </c>
      <c r="B14" s="54" t="s">
        <v>73</v>
      </c>
      <c r="C14" s="16">
        <f t="shared" si="1"/>
        <v>250000000</v>
      </c>
      <c r="D14" s="16">
        <v>250000000</v>
      </c>
      <c r="E14" s="16"/>
      <c r="F14" s="26"/>
      <c r="G14" s="16">
        <f t="shared" si="2"/>
        <v>250000000</v>
      </c>
      <c r="H14" s="18"/>
      <c r="I14" s="36"/>
      <c r="L14" s="60"/>
    </row>
    <row r="15" spans="1:12" s="19" customFormat="1" ht="53.25" customHeight="1" x14ac:dyDescent="0.25">
      <c r="A15" s="29" t="s">
        <v>30</v>
      </c>
      <c r="B15" s="54" t="s">
        <v>74</v>
      </c>
      <c r="C15" s="16">
        <f t="shared" si="1"/>
        <v>200000000</v>
      </c>
      <c r="D15" s="26">
        <v>200000000</v>
      </c>
      <c r="E15" s="26"/>
      <c r="F15" s="26"/>
      <c r="G15" s="16">
        <f t="shared" si="2"/>
        <v>200000000</v>
      </c>
      <c r="H15" s="18"/>
      <c r="I15" s="36"/>
      <c r="L15" s="60"/>
    </row>
    <row r="16" spans="1:12" s="19" customFormat="1" ht="40.5" customHeight="1" x14ac:dyDescent="0.25">
      <c r="A16" s="29" t="s">
        <v>92</v>
      </c>
      <c r="B16" s="54" t="s">
        <v>75</v>
      </c>
      <c r="C16" s="16">
        <f t="shared" si="1"/>
        <v>200000000</v>
      </c>
      <c r="D16" s="47">
        <v>200000000</v>
      </c>
      <c r="E16" s="47"/>
      <c r="F16" s="47"/>
      <c r="G16" s="16">
        <f t="shared" si="2"/>
        <v>200000000</v>
      </c>
      <c r="H16" s="18"/>
      <c r="I16" s="36"/>
      <c r="L16" s="60"/>
    </row>
    <row r="17" spans="1:12" s="19" customFormat="1" ht="53.25" customHeight="1" x14ac:dyDescent="0.25">
      <c r="A17" s="29" t="s">
        <v>93</v>
      </c>
      <c r="B17" s="54" t="s">
        <v>159</v>
      </c>
      <c r="C17" s="16">
        <f t="shared" si="1"/>
        <v>600000000</v>
      </c>
      <c r="D17" s="16"/>
      <c r="E17" s="16">
        <v>600000000</v>
      </c>
      <c r="F17" s="16"/>
      <c r="G17" s="16">
        <f t="shared" si="2"/>
        <v>600000000</v>
      </c>
      <c r="H17" s="18"/>
      <c r="I17" s="36"/>
      <c r="L17" s="60"/>
    </row>
    <row r="18" spans="1:12" s="44" customFormat="1" ht="21.95" customHeight="1" x14ac:dyDescent="0.25">
      <c r="A18" s="40">
        <v>5</v>
      </c>
      <c r="B18" s="50" t="s">
        <v>76</v>
      </c>
      <c r="C18" s="45">
        <f>SUM(C19:C20)</f>
        <v>917500000</v>
      </c>
      <c r="D18" s="45">
        <f>SUM(D19:D20)</f>
        <v>917500000</v>
      </c>
      <c r="E18" s="45">
        <f>SUM(E19:E20)</f>
        <v>0</v>
      </c>
      <c r="F18" s="45">
        <f>SUM(F19:F20)</f>
        <v>0</v>
      </c>
      <c r="G18" s="45">
        <f>SUM(G19:G20)</f>
        <v>825169000</v>
      </c>
      <c r="H18" s="42"/>
      <c r="I18" s="43"/>
      <c r="L18" s="59"/>
    </row>
    <row r="19" spans="1:12" s="19" customFormat="1" ht="21.95" customHeight="1" x14ac:dyDescent="0.25">
      <c r="A19" s="25" t="s">
        <v>21</v>
      </c>
      <c r="B19" s="53" t="s">
        <v>101</v>
      </c>
      <c r="C19" s="16">
        <f t="shared" si="1"/>
        <v>467500000</v>
      </c>
      <c r="D19" s="16">
        <v>467500000</v>
      </c>
      <c r="E19" s="16"/>
      <c r="F19" s="16"/>
      <c r="G19" s="16">
        <f t="shared" si="2"/>
        <v>467500000</v>
      </c>
      <c r="H19" s="18"/>
      <c r="I19" s="36">
        <f>G19+G20</f>
        <v>825169000</v>
      </c>
      <c r="L19" s="60"/>
    </row>
    <row r="20" spans="1:12" s="19" customFormat="1" ht="45.75" customHeight="1" x14ac:dyDescent="0.25">
      <c r="A20" s="25" t="s">
        <v>105</v>
      </c>
      <c r="B20" s="53" t="s">
        <v>161</v>
      </c>
      <c r="C20" s="16">
        <f t="shared" si="1"/>
        <v>450000000</v>
      </c>
      <c r="D20" s="16">
        <v>450000000</v>
      </c>
      <c r="E20" s="16"/>
      <c r="F20" s="16"/>
      <c r="G20" s="16">
        <v>357669000</v>
      </c>
      <c r="H20" s="57" t="s">
        <v>146</v>
      </c>
      <c r="I20" s="36"/>
      <c r="L20" s="60"/>
    </row>
    <row r="21" spans="1:12" s="44" customFormat="1" ht="21.95" customHeight="1" x14ac:dyDescent="0.25">
      <c r="A21" s="40">
        <v>6</v>
      </c>
      <c r="B21" s="50" t="s">
        <v>77</v>
      </c>
      <c r="C21" s="45">
        <f>SUM(C22:C22)</f>
        <v>2600000000</v>
      </c>
      <c r="D21" s="45">
        <f>SUM(D22:D22)</f>
        <v>2600000000</v>
      </c>
      <c r="E21" s="45">
        <f>SUM(E22:E22)</f>
        <v>0</v>
      </c>
      <c r="F21" s="45">
        <f>SUM(F22:F22)</f>
        <v>0</v>
      </c>
      <c r="G21" s="45">
        <f>SUM(G22:G22)</f>
        <v>2500000000</v>
      </c>
      <c r="H21" s="42"/>
      <c r="I21" s="43"/>
      <c r="L21" s="59"/>
    </row>
    <row r="22" spans="1:12" s="19" customFormat="1" ht="39.950000000000003" customHeight="1" x14ac:dyDescent="0.25">
      <c r="A22" s="48" t="s">
        <v>55</v>
      </c>
      <c r="B22" s="55" t="s">
        <v>160</v>
      </c>
      <c r="C22" s="20">
        <f t="shared" si="1"/>
        <v>2600000000</v>
      </c>
      <c r="D22" s="20">
        <v>2600000000</v>
      </c>
      <c r="E22" s="20"/>
      <c r="F22" s="49"/>
      <c r="G22" s="20">
        <v>2500000000</v>
      </c>
      <c r="H22" s="61" t="s">
        <v>147</v>
      </c>
      <c r="I22" s="36"/>
      <c r="L22" s="60"/>
    </row>
    <row r="23" spans="1:12" ht="38.25" customHeight="1" x14ac:dyDescent="0.25">
      <c r="A23" s="62" t="s">
        <v>144</v>
      </c>
      <c r="B23" s="62"/>
      <c r="C23" s="62"/>
      <c r="D23" s="62"/>
      <c r="E23" s="62"/>
      <c r="F23" s="62"/>
      <c r="G23" s="62"/>
      <c r="H23" s="62"/>
    </row>
  </sheetData>
  <mergeCells count="10">
    <mergeCell ref="A23:H23"/>
    <mergeCell ref="A2:H2"/>
    <mergeCell ref="A3:H3"/>
    <mergeCell ref="A4:H4"/>
    <mergeCell ref="A6:A7"/>
    <mergeCell ref="B6:B7"/>
    <mergeCell ref="C6:E6"/>
    <mergeCell ref="F6:F7"/>
    <mergeCell ref="G6:G7"/>
    <mergeCell ref="H6:H7"/>
  </mergeCells>
  <printOptions horizontalCentered="1"/>
  <pageMargins left="0.5" right="0.25" top="0.5" bottom="0.25" header="0.75" footer="0.75"/>
  <pageSetup paperSize="9" scale="80" fitToWidth="0" fitToHeight="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foxz</vt:lpstr>
      <vt:lpstr>Phụ lục 3</vt:lpstr>
      <vt:lpstr>Biểu số 01</vt:lpstr>
      <vt:lpstr>Biểu số 02</vt:lpstr>
      <vt:lpstr>'Biểu số 01'!Print_Area</vt:lpstr>
      <vt:lpstr>'Biểu số 02'!Print_Area</vt:lpstr>
      <vt:lpstr>'Phụ lục 3'!Print_Area</vt:lpstr>
      <vt:lpstr>'Biểu số 01'!Print_Titles</vt:lpstr>
      <vt:lpstr>'Biểu số 02'!Print_Titles</vt:lpstr>
      <vt:lpstr>'Phụ lục 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2023-06-28T02:46:32Z</cp:lastPrinted>
  <dcterms:created xsi:type="dcterms:W3CDTF">2022-08-29T01:03:50Z</dcterms:created>
  <dcterms:modified xsi:type="dcterms:W3CDTF">2023-09-30T14:40:55Z</dcterms:modified>
</cp:coreProperties>
</file>